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Q:\Chicago Department of Transportation\WPA Streets\109th Hoyne Harding 102nd\Construction\04 IFB\"/>
    </mc:Choice>
  </mc:AlternateContent>
  <xr:revisionPtr revIDLastSave="0" documentId="13_ncr:1_{96D33F2E-35A6-4A2A-A4EA-28CA7142EA8B}" xr6:coauthVersionLast="47" xr6:coauthVersionMax="47" xr10:uidLastSave="{00000000-0000-0000-0000-000000000000}"/>
  <bookViews>
    <workbookView xWindow="-120" yWindow="-120" windowWidth="29040" windowHeight="16440" activeTab="5" xr2:uid="{00000000-000D-0000-FFFF-FFFF00000000}"/>
  </bookViews>
  <sheets>
    <sheet name="Master Bid Tab" sheetId="1" r:id="rId1"/>
    <sheet name="Award Criteria Figure" sheetId="5" r:id="rId2"/>
    <sheet name="22312 E. 109th" sheetId="13" r:id="rId3"/>
    <sheet name="22313 S Hoyne" sheetId="12" r:id="rId4"/>
    <sheet name="22314 S Harding" sheetId="9" r:id="rId5"/>
    <sheet name="22329 E 102nd" sheetId="14" r:id="rId6"/>
  </sheets>
  <externalReferences>
    <externalReference r:id="rId7"/>
    <externalReference r:id="rId8"/>
    <externalReference r:id="rId9"/>
    <externalReference r:id="rId10"/>
  </externalReferences>
  <definedNames>
    <definedName name="_xlnm.Print_Area" localSheetId="2">'22312 E. 109th'!$A$1:$G$99</definedName>
    <definedName name="_xlnm.Print_Area" localSheetId="3">'22313 S Hoyne'!$A$1:$G$99</definedName>
    <definedName name="_xlnm.Print_Area" localSheetId="4">'22314 S Harding'!$A$1:$G$99</definedName>
    <definedName name="_xlnm.Print_Area" localSheetId="1">'Award Criteria Figure'!$A$1:$C$48</definedName>
    <definedName name="_xlnm.Print_Area" localSheetId="0">'Master Bid Tab'!$A$1:$D$52</definedName>
    <definedName name="_xlnm.Print_Titles" localSheetId="2">'22312 E. 109th'!$2:$2</definedName>
    <definedName name="_xlnm.Print_Titles" localSheetId="3">'22313 S Hoyne'!$2:$2</definedName>
    <definedName name="_xlnm.Print_Titles" localSheetId="4">'22314 S Harding'!$2:$2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G4" i="13"/>
  <c r="G13" i="13"/>
  <c r="G15" i="13"/>
  <c r="G19" i="13"/>
  <c r="G20" i="13"/>
  <c r="G22" i="13"/>
  <c r="G26" i="13"/>
  <c r="G27" i="13"/>
  <c r="G28" i="13"/>
  <c r="G30" i="13"/>
  <c r="G32" i="13"/>
  <c r="G34" i="13"/>
  <c r="G35" i="13"/>
  <c r="G36" i="13"/>
  <c r="G39" i="13"/>
  <c r="G40" i="13"/>
  <c r="G41" i="13"/>
  <c r="G44" i="13"/>
  <c r="G46" i="13"/>
  <c r="G49" i="13"/>
  <c r="G50" i="13"/>
  <c r="G51" i="13"/>
  <c r="G52" i="13"/>
  <c r="G56" i="13"/>
  <c r="G58" i="13"/>
  <c r="G60" i="13"/>
  <c r="G61" i="13"/>
  <c r="G62" i="13"/>
  <c r="G63" i="13"/>
  <c r="G64"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6" i="13"/>
  <c r="G97" i="13"/>
  <c r="G98" i="13"/>
  <c r="G3" i="13"/>
  <c r="G95" i="13"/>
  <c r="G66" i="13"/>
  <c r="G65" i="13"/>
  <c r="G59" i="13"/>
  <c r="G57" i="13"/>
  <c r="G55" i="13"/>
  <c r="G54" i="13"/>
  <c r="G53" i="13"/>
  <c r="G48" i="13"/>
  <c r="G47" i="13"/>
  <c r="G45" i="13"/>
  <c r="G43" i="13"/>
  <c r="G42" i="13"/>
  <c r="G38" i="13"/>
  <c r="G37" i="13"/>
  <c r="G33" i="13"/>
  <c r="G31" i="13"/>
  <c r="G29" i="13"/>
  <c r="G25" i="13"/>
  <c r="G24" i="13"/>
  <c r="G23" i="13"/>
  <c r="G21" i="13"/>
  <c r="G18" i="13"/>
  <c r="G17" i="13"/>
  <c r="G16" i="13"/>
  <c r="G14" i="13"/>
  <c r="G12" i="13"/>
  <c r="G11" i="13"/>
  <c r="G10" i="13"/>
  <c r="G9" i="13"/>
  <c r="G8" i="13"/>
  <c r="G7" i="13"/>
  <c r="G6" i="13"/>
  <c r="G5" i="13"/>
  <c r="A4" i="13"/>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G4" i="12" l="1"/>
  <c r="G5" i="12"/>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3" i="12"/>
  <c r="E92" i="12"/>
  <c r="E65" i="12"/>
  <c r="E64" i="12"/>
  <c r="E63" i="12"/>
  <c r="E62" i="12"/>
  <c r="E57" i="12"/>
  <c r="E54" i="12"/>
  <c r="E48" i="12"/>
  <c r="E47" i="12"/>
  <c r="E38" i="12"/>
  <c r="E32" i="12"/>
  <c r="E31" i="12"/>
  <c r="E30" i="12"/>
  <c r="E29" i="12"/>
  <c r="E28" i="12"/>
  <c r="E26" i="12"/>
  <c r="E25" i="12"/>
  <c r="E24" i="12"/>
  <c r="E23" i="12"/>
  <c r="E21" i="12"/>
  <c r="E20" i="12"/>
  <c r="E18" i="12"/>
  <c r="E17" i="12"/>
  <c r="E16" i="12"/>
  <c r="E15" i="12"/>
  <c r="E14" i="12"/>
  <c r="E13" i="12"/>
  <c r="E12" i="12"/>
  <c r="E11" i="12"/>
  <c r="E10" i="12"/>
  <c r="E9" i="12"/>
  <c r="E6" i="12"/>
  <c r="E5" i="12"/>
  <c r="E4" i="12"/>
  <c r="A4" i="12"/>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G4" i="9" l="1"/>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3" i="9"/>
  <c r="G99" i="9" s="1"/>
  <c r="A4" i="9"/>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3" i="14"/>
  <c r="A5" i="14"/>
  <c r="A6" i="14" s="1"/>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A84" i="14" s="1"/>
  <c r="A85" i="14" s="1"/>
  <c r="A86" i="14" s="1"/>
  <c r="A87" i="14" s="1"/>
  <c r="A88" i="14" s="1"/>
  <c r="A89" i="14" s="1"/>
  <c r="A90" i="14" s="1"/>
  <c r="A91" i="14" s="1"/>
  <c r="A92" i="14" s="1"/>
  <c r="A93" i="14" s="1"/>
  <c r="A94" i="14" s="1"/>
  <c r="A95" i="14" s="1"/>
  <c r="A96" i="14" s="1"/>
  <c r="A97" i="14" s="1"/>
  <c r="A98" i="14" s="1"/>
  <c r="A4" i="14"/>
  <c r="B2" i="14" l="1"/>
  <c r="B2" i="13"/>
  <c r="B2" i="12"/>
  <c r="B2" i="9"/>
  <c r="G99" i="14" l="1"/>
  <c r="D31" i="1" s="1"/>
  <c r="G99" i="13"/>
  <c r="G99" i="12"/>
  <c r="D17" i="1" s="1"/>
  <c r="D34" i="1" l="1"/>
  <c r="D10" i="1"/>
  <c r="D13" i="1" s="1"/>
  <c r="D37" i="1" s="1"/>
  <c r="D27" i="1"/>
  <c r="D20" i="1"/>
  <c r="C7" i="5" l="1"/>
  <c r="C10" i="5" l="1"/>
  <c r="C22" i="5" l="1"/>
  <c r="C24" i="5" s="1"/>
  <c r="C14" i="5"/>
  <c r="C16" i="5" s="1"/>
  <c r="C30" i="5"/>
  <c r="C32" i="5" s="1"/>
  <c r="C18" i="5"/>
  <c r="C20" i="5" s="1"/>
  <c r="C26" i="5"/>
  <c r="C28" i="5" s="1"/>
  <c r="C12" i="5"/>
  <c r="C34" i="5"/>
  <c r="C35" i="5" l="1"/>
  <c r="C36" i="5" s="1"/>
  <c r="C38" i="5" s="1"/>
  <c r="D38" i="1" s="1"/>
</calcChain>
</file>

<file path=xl/sharedStrings.xml><?xml version="1.0" encoding="utf-8"?>
<sst xmlns="http://schemas.openxmlformats.org/spreadsheetml/2006/main" count="1176" uniqueCount="260">
  <si>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</si>
  <si>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</si>
  <si>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</si>
  <si>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</si>
  <si>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</si>
  <si>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</si>
  <si>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</si>
  <si>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</si>
  <si>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</si>
  <si>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</si>
  <si>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</si>
  <si>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</si>
  <si>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</si>
  <si>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</si>
  <si>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</si>
  <si>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</si>
  <si>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</si>
  <si>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</si>
  <si>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</si>
  <si>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</si>
  <si>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</si>
  <si>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</si>
  <si>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</si>
  <si>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</si>
  <si>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</si>
  <si>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</si>
  <si>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</si>
  <si>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</si>
  <si>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</si>
  <si>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</si>
  <si>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</si>
  <si>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</si>
  <si>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</si>
  <si>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</si>
  <si>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</si>
  <si>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</si>
  <si>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</si>
  <si>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</si>
  <si>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</si>
  <si>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</si>
  <si>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</si>
  <si>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</si>
  <si>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</si>
  <si>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</si>
  <si>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</si>
  <si>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</si>
  <si>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</si>
  <si>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</si>
  <si>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</si>
  <si>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</si>
  <si>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t>Total Base Bid</t>
  </si>
  <si>
    <t xml:space="preserve">Total Award Criteria Figure </t>
  </si>
  <si>
    <r>
      <t xml:space="preserve">SURETY INFORMATION
</t>
    </r>
    <r>
      <rPr>
        <b/>
        <sz val="8"/>
        <color theme="1"/>
        <rFont val="Arial Narrow"/>
        <family val="2"/>
      </rPr>
      <t>(Provide Legal Name and address of Surety)</t>
    </r>
  </si>
  <si>
    <r>
      <t xml:space="preserve">Prior to submitting your bid electronically, please do the following:
1.	</t>
    </r>
    <r>
      <rPr>
        <b/>
        <sz val="10"/>
        <color theme="1"/>
        <rFont val="Arial Narrow"/>
        <family val="2"/>
      </rPr>
      <t>Ensure</t>
    </r>
    <r>
      <rPr>
        <sz val="10"/>
        <color theme="1"/>
        <rFont val="Arial Narrow"/>
        <family val="2"/>
      </rPr>
      <t xml:space="preserve"> ALL SEVEN (7)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bids@pbchicago.com and james.borkman@cityofchicago.org.  </t>
    </r>
  </si>
  <si>
    <t>X2600009</t>
  </si>
  <si>
    <t>X2600010</t>
  </si>
  <si>
    <t>EARTH EXCAVATION</t>
  </si>
  <si>
    <t>TREE PROTECTION</t>
  </si>
  <si>
    <t>TRENCH BACKFILL</t>
  </si>
  <si>
    <t>TOPSOIL FURNISH AND PLACE, 4-INCH</t>
  </si>
  <si>
    <t>SODDING, SALT TOLERANT</t>
  </si>
  <si>
    <t>SHREDDED HARDWOOD BARK MULCH</t>
  </si>
  <si>
    <t>PORTLAND CEMENT CONCRETE BASE COURSE, 7-INCH</t>
  </si>
  <si>
    <t>BITUMINOUS MATERIALS (TACK COAT)</t>
  </si>
  <si>
    <t>LEVELING BINDER (MACHINE METHOD), N50 1-1/2 INCH</t>
  </si>
  <si>
    <t>BITUMINOUS COST ADJUSTMENT</t>
  </si>
  <si>
    <t>LINEAR DETECTABLE WARNING TILES (CAST IRON)</t>
  </si>
  <si>
    <t>CONCRETE CURB, TYPE B</t>
  </si>
  <si>
    <t>SAW CUTTING PAVEMENT</t>
  </si>
  <si>
    <t>DRIVEWAY AND ALLEY RETURN PAVEMENT REMOVAL (SPECIAL)</t>
  </si>
  <si>
    <t>HOT-MIX ASPHALT SURFACE REMOVAL, VARIABLE DEPTH</t>
  </si>
  <si>
    <t>PAVEMENT REMOVAL</t>
  </si>
  <si>
    <t>COMBINATION CURB AND GUTTER REMOVAL</t>
  </si>
  <si>
    <t>REMOVING CATCH BASINS</t>
  </si>
  <si>
    <t>SEWER CLEANING AND TELEVISING</t>
  </si>
  <si>
    <t>SIGN PANEL, TYPE 1, RETROREFLECTIVE, TYPE A - DOUBLE-SIDED</t>
  </si>
  <si>
    <t>SIGN PANEL, TYPE 1, RETROREFLECTIVE, TYPE A - SINGLE-SIDED</t>
  </si>
  <si>
    <t>SIGN SUPPORT POST, DIG METHOD</t>
  </si>
  <si>
    <t>REMOVE AND SALVAGE SIGN PANEL</t>
  </si>
  <si>
    <t>REMOVING MANHOLES</t>
  </si>
  <si>
    <t>TRAFFIC CONTROL COMPLETE</t>
  </si>
  <si>
    <t>REGULATED SUBSTANCES PRE-CONSTRUCTION PLAN</t>
  </si>
  <si>
    <t>REGULATED SUBSTANCES FINAL CONSTRUCTION REPORT</t>
  </si>
  <si>
    <t>NON-SPECIAL WASTE DISPOSAL</t>
  </si>
  <si>
    <t>INLET FILTERS</t>
  </si>
  <si>
    <t>SOIL DISPOSAL ANALYSIS</t>
  </si>
  <si>
    <t>CU YD</t>
  </si>
  <si>
    <t>UNIT</t>
  </si>
  <si>
    <t>EACH</t>
  </si>
  <si>
    <t>SQ YD</t>
  </si>
  <si>
    <t>POUND</t>
  </si>
  <si>
    <t>TON</t>
  </si>
  <si>
    <t>CAL MONTH</t>
  </si>
  <si>
    <t>SQ FT</t>
  </si>
  <si>
    <t>FOOT</t>
  </si>
  <si>
    <t>VERT FT</t>
  </si>
  <si>
    <t>L SUM</t>
  </si>
  <si>
    <t>GRAND TOTAL AWARD CRITERIA FIGURE - ALL STREETS</t>
  </si>
  <si>
    <t>CDOT3110010</t>
  </si>
  <si>
    <t>SAND CUSHION, VARIABLE DEPTH</t>
  </si>
  <si>
    <t>PROTECTIVE COAT</t>
  </si>
  <si>
    <t>REMOVING INLETS</t>
  </si>
  <si>
    <t>TRENCH AND BACKFILL WITH SCREENINGS</t>
  </si>
  <si>
    <t>LN FT</t>
  </si>
  <si>
    <t>Maroon</t>
  </si>
  <si>
    <t>Blue</t>
  </si>
  <si>
    <t>BID FORM</t>
  </si>
  <si>
    <t>Light Gray</t>
  </si>
  <si>
    <t>Chicago Department of Transporation Works Progress Administration ("WPA") Street Reconstruction</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</si>
  <si>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</si>
  <si>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</si>
  <si>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</si>
  <si>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Amount is fixed and will automatically calculate to determine Totatl Base Bid (Total of all Streets)</t>
  </si>
  <si>
    <t>Amount is fixed and will automatically calculate to determine Totatl Base Bid (Total of All Streets)</t>
  </si>
  <si>
    <t>AWARD CRITERA FIGURE FORMULA</t>
  </si>
  <si>
    <t>C1616</t>
  </si>
  <si>
    <t>South Harding Ave.</t>
  </si>
  <si>
    <t>South Hoyne Ave.</t>
  </si>
  <si>
    <t>East 109th St.</t>
  </si>
  <si>
    <t>East 102nd St.</t>
  </si>
  <si>
    <t>22314 - South Harding Avenue</t>
  </si>
  <si>
    <t>22313 - South Hoyne Avenue</t>
  </si>
  <si>
    <t>22312 - East 109th Street</t>
  </si>
  <si>
    <t>22329 - East 102nd Street</t>
  </si>
  <si>
    <t>GRAND TOTAL BASE BID - ALL STREETS (Total of Lines 4, 8, 12, and 16)</t>
  </si>
  <si>
    <t>Equals Line 1 through 16.  Total Base Bid automatically populates.</t>
  </si>
  <si>
    <t>Based on Line 17 (Totat Base Bid figure).  Total Award Criteria Figure (Line 18) automatically populates from Award Criteria Figure Worksheet.</t>
  </si>
  <si>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james.borkman@cityofchicago.org and pbcprocurment@cityofchicago.org.  </t>
    </r>
  </si>
  <si>
    <r>
      <rPr>
        <b/>
        <sz val="14"/>
        <rFont val="Arial Narrow"/>
        <family val="2"/>
      </rPr>
      <t>SCHEDULE OF PRICES</t>
    </r>
    <r>
      <rPr>
        <b/>
        <sz val="10"/>
        <rFont val="Arial Narrow"/>
        <family val="2"/>
      </rPr>
      <t xml:space="preserve">
CHICAGO DEPARTMENT OF TRANSPORTATION WORKS PROGRESS ADMINISTRATION ("WPA") STREET RECONSTRUCTION
LOCATION: South Harding Avenue (from W. 24th Street to Dead End) 
 CDOT PROJECT NO.: B-4-314 PBC PROJECT NO.: 22314
PBC CONTRACT: C1616</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</si>
  <si>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WORKS PROGRESS ADMINISTRATION ("WPA") STREET RECONSTRUCTION
LOCATION: S. Hoyne Ave. (from W. 52nd Place to Dead End)
 CDOT PROJECT NO.: B-4-313 PBC PROJECT NO.: 22313
PBC CONTRACT: C1616</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</si>
  <si>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WORKS PROGRESS ADMINISTRATION ("WPA") STREET RECONSTRUCTION
LOCATION: E. 109th St. (from S. Avenue O to S. Burley Avenue)
 CDOT PROJECT NO.: B-4-312 PBC PROJECT NO.: 22312
PBC CONTRACT: C1616</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</si>
  <si>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WORKS PROGRESS ADMINISTRATION ("WPA") STREET RECONSTRUCTION
LOCATION: E. 102nd St. (from Dead End to S. Commercial Avenue)
 CDOT PROJECT NO.: B-4-329 PBC PROJECT NO.: 22329
PBC CONTRACT: C1616</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</si>
  <si>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E. 109th St. / S. Hoyne Ave. / S. Harding Ave. / E. 102nd St.</t>
  </si>
  <si>
    <t>22312, 22313, 22314, and 22329</t>
  </si>
  <si>
    <t>TOTAL FOR 22312/B-4-312 -  E. 109th ST</t>
  </si>
  <si>
    <t>TOTAL FOR 22313/B-4-312 -  SOUTH HOYNE AVE</t>
  </si>
  <si>
    <t>TOTAL FOR 22314/B-4-314 -  SOUTH HARDING AVE</t>
  </si>
  <si>
    <t>TOTAL FOR 22329/B-4-329 - EAST 102nd ST.</t>
  </si>
  <si>
    <t>TREE REMOVAL (1 TO 6 IN DIAMETER)</t>
  </si>
  <si>
    <t>TREE REMOVAL (6 TO 15 IN DIAMETER)</t>
  </si>
  <si>
    <t>TREE REMOVAL (OVER 15 IN DIAMETER)</t>
  </si>
  <si>
    <t>20101100C</t>
  </si>
  <si>
    <t>20101210C</t>
  </si>
  <si>
    <t>ROOT PRUNNING</t>
  </si>
  <si>
    <t>*****</t>
  </si>
  <si>
    <t>TREE PLANTING, 2-1/2 INCH TO 3-INCH B&amp;B</t>
  </si>
  <si>
    <t>251K0100C</t>
  </si>
  <si>
    <t>SUB-BASE GRANULAR MATERIAL, TYPE B, 6-INCH</t>
  </si>
  <si>
    <t xml:space="preserve">LEVELING BINDER (HAND METHOD), N50 </t>
  </si>
  <si>
    <t>HOT-MIX ASPHALT SURFACE COURSE, MIX "D", N50, 2-INCH</t>
  </si>
  <si>
    <t>PORTLAND CEMENT CONCRETE DRIVEWAY AND ALLEY PAVEMENTS, 8-INCH</t>
  </si>
  <si>
    <t>42400200C</t>
  </si>
  <si>
    <t>PORTLAND CEMENT CONCRETE SIDEWALK, 5-INCH</t>
  </si>
  <si>
    <t>42400210C</t>
  </si>
  <si>
    <t>PORTLAND CEMENT CONCRETE ADA CURB RAMP, 5-INCH</t>
  </si>
  <si>
    <t>42400410C</t>
  </si>
  <si>
    <t>PORTLAND CEMENT CONCRETE SIDEWALK, 8-INCH</t>
  </si>
  <si>
    <t>42400420C</t>
  </si>
  <si>
    <t>PORTLAND CEMENT CONCRETE ADA CURB RAMP, 8-INCH</t>
  </si>
  <si>
    <t>42400800C</t>
  </si>
  <si>
    <t>44000050C</t>
  </si>
  <si>
    <t>44000100C</t>
  </si>
  <si>
    <t>SIDEWALK REMOVAL</t>
  </si>
  <si>
    <t>442Z0200C</t>
  </si>
  <si>
    <t>550Z0108C</t>
  </si>
  <si>
    <t>STORM SEWER, EXTRA STRENGTH VITRIFIED CLAY PIPE, TYPE 2, 8 INCH</t>
  </si>
  <si>
    <t>550Z0112C</t>
  </si>
  <si>
    <t>STORM SEWER, EXTRA STRENGTH VITRIFIED CLAY PIPE, TYPE 2, 12 INCH</t>
  </si>
  <si>
    <t>550Z0114C</t>
  </si>
  <si>
    <t>STORM SEWER, EXTRA STRENGTH VITRIFIED CLAY PIPE, TYPE 2, 15 INCH</t>
  </si>
  <si>
    <t>550Z0132C</t>
  </si>
  <si>
    <t>STORM SEWER, DUCTILE IRON PIPE, TYPE 2, 8 INCH</t>
  </si>
  <si>
    <t>551Z0400C</t>
  </si>
  <si>
    <t>60200105C</t>
  </si>
  <si>
    <t>CATCH BASINS, TYPE A, 4-FOOT DIAMETER, TYPE 1 FRAME, OPEN LID (CITY OF CHICAGO)</t>
  </si>
  <si>
    <t>602Z0115C</t>
  </si>
  <si>
    <t>MANHOLES, TYPE B, 3'-DIAMETER, TYPE 1 FRAME, CLOSED LID (CITY OF CHICAGO)</t>
  </si>
  <si>
    <t>602Z0700C</t>
  </si>
  <si>
    <t xml:space="preserve">ADDITIONAL MASONRY </t>
  </si>
  <si>
    <t>CATCH BASINS TO BE ADJUSTED</t>
  </si>
  <si>
    <t xml:space="preserve">EACH </t>
  </si>
  <si>
    <t>MANHOLES TO BE ADJUSTED</t>
  </si>
  <si>
    <t>INLETS TO BE ADJUSTED</t>
  </si>
  <si>
    <t>60500050C</t>
  </si>
  <si>
    <t>60500060C</t>
  </si>
  <si>
    <t>606Z0100C</t>
  </si>
  <si>
    <t>COMBINATION CONCRETE CURB AND GUTTER, TYPE B-V.12</t>
  </si>
  <si>
    <t>606006050C</t>
  </si>
  <si>
    <t>670Z0100C</t>
  </si>
  <si>
    <t>ENGINEER'S FIELD OFFICE</t>
  </si>
  <si>
    <t>701Z0300C</t>
  </si>
  <si>
    <t>720Z0300C</t>
  </si>
  <si>
    <t xml:space="preserve">CONSTRUCTION SIGN </t>
  </si>
  <si>
    <t>724Z0100C</t>
  </si>
  <si>
    <t>724Z0110C</t>
  </si>
  <si>
    <t>REMOVE AND SALVAGE SIGN PANEL AND POST ASSEMBLY</t>
  </si>
  <si>
    <t>729Z0110C</t>
  </si>
  <si>
    <t>729Z0120C</t>
  </si>
  <si>
    <t>SIGN SUPPORT POST, DRILL METHOD</t>
  </si>
  <si>
    <t>THERMOPLASTIC PAVEMENT MARKING, LINE 4-INCH</t>
  </si>
  <si>
    <t>THERMOPLASTIC PAVEMENT MARKING, LINE 6-INCH</t>
  </si>
  <si>
    <t>THERMOPLASTIC PAVEMENT MARKING, LINE 12-INCH</t>
  </si>
  <si>
    <t>THERMOPLASTIC PAVEMENT MARKING, LINE 24-INCH</t>
  </si>
  <si>
    <t>999X1000C</t>
  </si>
  <si>
    <t>701Z0800C</t>
  </si>
  <si>
    <t>AGGREGATE FOR TEMPORARY ACCESS</t>
  </si>
  <si>
    <t>999X0900C</t>
  </si>
  <si>
    <t>DRILL AND GROUT DOWEL AND TIE BARS</t>
  </si>
  <si>
    <t>HOT-MIX ASPHALT SPEED HUMPS</t>
  </si>
  <si>
    <t>CDOTX00010</t>
  </si>
  <si>
    <t>PIPE BOLLARDS</t>
  </si>
  <si>
    <t>801Z0100C</t>
  </si>
  <si>
    <t>MAINTENANCE OF STREET LIGHTING SYSTEM</t>
  </si>
  <si>
    <t>810Z0265C</t>
  </si>
  <si>
    <t>CONDUIT IN TRENCH, PVC (SCHEDULE 80), 2" DIA.</t>
  </si>
  <si>
    <t>810Z0280C</t>
  </si>
  <si>
    <t>CONDUIT, DIRECTIONAL BORED, COILABLE NONMETALLIC CONDUIT, SCHEDULE 80, 1 1/4" DIA.</t>
  </si>
  <si>
    <t>810Z0285C</t>
  </si>
  <si>
    <t>CONDUIT, DIRECTIONAL BORED, COILABLE NONMETALLIC CONDUIT, SCHEDULE 80, 2" DIA.</t>
  </si>
  <si>
    <t>810Z0300C</t>
  </si>
  <si>
    <t>811Z0210C</t>
  </si>
  <si>
    <t>CONDUIT RISER ATTACHED TO POLE, 2"</t>
  </si>
  <si>
    <t>814Z0120C</t>
  </si>
  <si>
    <t>HANDHOLE, ELECTRIC, WITH 24" FRAME AND COVER</t>
  </si>
  <si>
    <t>814Z0400C</t>
  </si>
  <si>
    <t>CLEAN EXISTING CITY MANHOLE OR HANDHOLE</t>
  </si>
  <si>
    <t>814Z0500C</t>
  </si>
  <si>
    <t>DRILL EXISTING ELECTRIC HANDHOLE OR MANHOLE</t>
  </si>
  <si>
    <t>817Z0220C</t>
  </si>
  <si>
    <t>ELECTRIC CABLE IN CONDUIT, TRIPLEX, 2-1/C NO. 6, 1-1/C NO. 8 GROUND</t>
  </si>
  <si>
    <t>821Z0300C</t>
  </si>
  <si>
    <t>LUMINAIRE, LED, ACORN, ARTERIAL, RESIDENTIAL</t>
  </si>
  <si>
    <t>821Z1300C</t>
  </si>
  <si>
    <t>LUMINAIRE NODE, INTERNAL</t>
  </si>
  <si>
    <t>825Z0200C</t>
  </si>
  <si>
    <t>CONTROLLER, STREET LIGHTING, POLE MOUNTED, CONSTANT POWER, 1-PHASE, 120/240V, 60A</t>
  </si>
  <si>
    <t>83000023C</t>
  </si>
  <si>
    <t>LIGHT POLE, ALUMINUM, DAVIT, 18 FT. M.H., 8 FT DAVIT ARM</t>
  </si>
  <si>
    <t>836Z0210C</t>
  </si>
  <si>
    <t>LIGHT POLE FOUNDATION, METAL, 10" BOLT CIRCLE, 8 5/8" X 5'</t>
  </si>
  <si>
    <t>851Z0100C</t>
  </si>
  <si>
    <t>PAINT EXISTING LIGHT POLE, MAST ARM(S), AND LUMINAIRE(S)</t>
  </si>
  <si>
    <t>895Z0100C</t>
  </si>
  <si>
    <t>REMOVE EXISTING STREET LIGHTING EQUIPMENT</t>
  </si>
  <si>
    <t>895Z1100C</t>
  </si>
  <si>
    <t>BREAKDOWN CONCRETE FOUNDATION, LIGHT POLE</t>
  </si>
  <si>
    <t>POLE, ANCHOR BASE, RELOCATE COMPLETE</t>
  </si>
  <si>
    <t xml:space="preserve">WIRE, TEMPORARY AERIAL, 3-1/C No.8 ALUMINUM </t>
  </si>
  <si>
    <t xml:space="preserve">ON-SITE MONITORING OF REGULATED SUBSTANCES </t>
  </si>
  <si>
    <t>CAL DA</t>
  </si>
  <si>
    <t>TEMPORARY CONCRETE BARRIER (TO REMAIN)</t>
  </si>
  <si>
    <t>PLUG EXISTING SEWER</t>
  </si>
  <si>
    <t>699Z1400C</t>
  </si>
  <si>
    <t>CATCH BASINS, MANHOLES, WATER VALVES, ROUNDWAYS AND INLETS TO BE CLEANED</t>
  </si>
  <si>
    <t>CONCRETE COLLARS</t>
  </si>
  <si>
    <t>551Z0200C</t>
  </si>
  <si>
    <t>EXISTING SEWER TO BE REMOVED</t>
  </si>
  <si>
    <t>60500040C</t>
  </si>
  <si>
    <t>Base Work Only automatically poulates from each Schedule of Prices Worksheet (Line 97)</t>
  </si>
  <si>
    <t>Bidders MUST use the Excel File available to bidders from the Cross Rhodes Planroom (www.x-rhodesplanroom.com) or the
PBC Website (https://pbcchicago.com/?p=118504) to ensure accurate calculations for the Total Base Bid and Total Award Criteria.
Please follow instructions on the Bid Form (below) for Electronic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</si>
</sst>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0"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9" tint="-0.499984740745262"/>
      <name val="Arial Narrow"/>
      <family val="2"/>
    </font>
    <font>
      <sz val="28"/>
      <color theme="8" tint="-0.499984740745262"/>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sz val="8"/>
      <color theme="1"/>
      <name val="Arial Narrow"/>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8"/>
      <color rgb="FF000000"/>
      <name val="Arial Narrow"/>
      <family val="2"/>
    </font>
    <font>
      <sz val="8"/>
      <name val="Arial Narrow"/>
      <family val="2"/>
    </font>
  </fonts>
  <fills count="30">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249977111117893"/>
        <bgColor indexed="64"/>
      </patternFill>
    </fill>
    <fill>
      <patternFill patternType="solid">
        <fgColor theme="6" tint="0.39997558519241921"/>
        <bgColor indexed="64"/>
      </patternFill>
    </fill>
  </fills>
  <borders count="95">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style="thin">
        <color theme="9" tint="-0.499984740745262"/>
      </left>
      <right style="thin">
        <color theme="9" tint="-0.499984740745262"/>
      </right>
      <top style="thin">
        <color theme="9" tint="-0.499984740745262"/>
      </top>
      <bottom style="medium">
        <color theme="9" tint="-0.499984740745262"/>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thin">
        <color theme="8" tint="-0.499984740745262"/>
      </left>
      <right style="thin">
        <color theme="8" tint="-0.499984740745262"/>
      </right>
      <top style="thin">
        <color theme="8" tint="-0.499984740745262"/>
      </top>
      <bottom style="medium">
        <color theme="8"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thin">
        <color theme="7" tint="-0.499984740745262"/>
      </left>
      <right style="thin">
        <color theme="7" tint="-0.499984740745262"/>
      </right>
      <top style="thin">
        <color theme="7" tint="-0.499984740745262"/>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indexed="64"/>
      </right>
      <top style="medium">
        <color indexed="64"/>
      </top>
      <bottom style="thin">
        <color auto="1"/>
      </bottom>
      <diagonal/>
    </border>
  </borders>
  <cellStyleXfs count="7">
    <xf numFmtId="0" fontId="0" fillId="0" borderId="0"/>
    <xf numFmtId="0" fontId="14" fillId="0" borderId="0"/>
    <xf numFmtId="9" fontId="15" fillId="0" borderId="0" applyFont="0" applyFill="0" applyBorder="0" applyAlignment="0" applyProtection="0"/>
    <xf numFmtId="0" fontId="14" fillId="0" borderId="0"/>
    <xf numFmtId="0" fontId="15" fillId="0" borderId="0"/>
    <xf numFmtId="0" fontId="32" fillId="0" borderId="0"/>
    <xf numFmtId="0" fontId="14" fillId="0" borderId="0"/>
  </cellStyleXfs>
  <cellXfs count="261">
    <xf numFmtId="0" fontId="0" fillId="0" borderId="0" xfId="0"/>
    <xf numFmtId="0" fontId="1" fillId="0" borderId="0" xfId="0" applyFont="1"/>
    <xf numFmtId="0" fontId="22"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30" fillId="0" borderId="18" xfId="0" applyFont="1" applyBorder="1" applyAlignment="1">
      <alignment vertical="top" wrapText="1"/>
    </xf>
    <xf numFmtId="0" fontId="30" fillId="0" borderId="19"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3" fillId="20" borderId="12" xfId="0" applyFont="1" applyFill="1" applyBorder="1" applyAlignment="1">
      <alignment horizontal="center" vertical="center"/>
    </xf>
    <xf numFmtId="0" fontId="33"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4" fillId="22" borderId="8" xfId="0" applyFont="1" applyFill="1" applyBorder="1" applyAlignment="1">
      <alignment horizontal="center" vertical="center"/>
    </xf>
    <xf numFmtId="0" fontId="34" fillId="22" borderId="9" xfId="0" applyFont="1" applyFill="1" applyBorder="1"/>
    <xf numFmtId="0" fontId="35" fillId="11" borderId="4" xfId="0" applyFont="1" applyFill="1" applyBorder="1" applyAlignment="1">
      <alignment horizontal="center" vertical="center"/>
    </xf>
    <xf numFmtId="0" fontId="35"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3" fillId="19" borderId="0" xfId="0" applyFont="1" applyFill="1"/>
    <xf numFmtId="0" fontId="36" fillId="10" borderId="0" xfId="0" applyFont="1" applyFill="1" applyAlignment="1">
      <alignment vertical="center" wrapText="1"/>
    </xf>
    <xf numFmtId="0" fontId="36" fillId="10" borderId="0" xfId="0" quotePrefix="1" applyFont="1" applyFill="1" applyAlignment="1">
      <alignment vertical="center" wrapText="1"/>
    </xf>
    <xf numFmtId="0" fontId="38"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41" fillId="2" borderId="25" xfId="0" applyFont="1" applyFill="1" applyBorder="1" applyAlignment="1">
      <alignment horizontal="left" wrapText="1"/>
    </xf>
    <xf numFmtId="0" fontId="41" fillId="2" borderId="26" xfId="0" applyFont="1" applyFill="1" applyBorder="1" applyAlignment="1">
      <alignment horizontal="left" wrapText="1"/>
    </xf>
    <xf numFmtId="0" fontId="41" fillId="2" borderId="26" xfId="0" applyFont="1" applyFill="1" applyBorder="1" applyAlignment="1">
      <alignment horizontal="center" wrapText="1"/>
    </xf>
    <xf numFmtId="164" fontId="41" fillId="2" borderId="26" xfId="0" applyNumberFormat="1" applyFont="1" applyFill="1" applyBorder="1" applyAlignment="1">
      <alignment horizontal="center" wrapText="1"/>
    </xf>
    <xf numFmtId="164" fontId="41" fillId="2" borderId="27" xfId="0" applyNumberFormat="1" applyFont="1" applyFill="1" applyBorder="1" applyAlignment="1">
      <alignment horizontal="center" wrapText="1"/>
    </xf>
    <xf numFmtId="44" fontId="43" fillId="0" borderId="30" xfId="0" applyNumberFormat="1" applyFont="1" applyBorder="1" applyAlignment="1">
      <alignment horizontal="center" vertical="center"/>
    </xf>
    <xf numFmtId="0" fontId="41" fillId="3" borderId="32" xfId="0" applyFont="1" applyFill="1" applyBorder="1" applyAlignment="1">
      <alignment horizontal="left" wrapText="1"/>
    </xf>
    <xf numFmtId="0" fontId="41" fillId="3" borderId="33" xfId="0" applyFont="1" applyFill="1" applyBorder="1" applyAlignment="1">
      <alignment horizontal="left" wrapText="1"/>
    </xf>
    <xf numFmtId="0" fontId="41" fillId="3" borderId="33" xfId="0" applyFont="1" applyFill="1" applyBorder="1" applyAlignment="1">
      <alignment horizontal="center" wrapText="1"/>
    </xf>
    <xf numFmtId="164" fontId="41" fillId="3" borderId="33" xfId="0" applyNumberFormat="1" applyFont="1" applyFill="1" applyBorder="1" applyAlignment="1">
      <alignment horizontal="center" wrapText="1"/>
    </xf>
    <xf numFmtId="164" fontId="41" fillId="3" borderId="34" xfId="0" applyNumberFormat="1" applyFont="1" applyFill="1" applyBorder="1" applyAlignment="1">
      <alignment horizontal="center" wrapText="1"/>
    </xf>
    <xf numFmtId="0" fontId="21" fillId="2" borderId="28" xfId="0" applyFont="1" applyFill="1" applyBorder="1" applyAlignment="1">
      <alignment horizontal="center" vertical="center"/>
    </xf>
    <xf numFmtId="0" fontId="25" fillId="26" borderId="2" xfId="0" applyFont="1" applyFill="1" applyBorder="1" applyAlignment="1">
      <alignment horizontal="left"/>
    </xf>
    <xf numFmtId="0" fontId="36" fillId="10" borderId="0" xfId="0" applyFont="1" applyFill="1" applyAlignment="1">
      <alignment vertical="top" wrapText="1"/>
    </xf>
    <xf numFmtId="0" fontId="47" fillId="10" borderId="0" xfId="0" applyFont="1" applyFill="1" applyAlignment="1">
      <alignment vertical="top" wrapText="1"/>
    </xf>
    <xf numFmtId="0" fontId="21" fillId="7" borderId="36" xfId="0" applyFont="1" applyFill="1" applyBorder="1" applyAlignment="1">
      <alignment horizontal="center" vertical="center"/>
    </xf>
    <xf numFmtId="44" fontId="44" fillId="0" borderId="38" xfId="0" applyNumberFormat="1" applyFont="1" applyBorder="1" applyAlignment="1">
      <alignment horizontal="center" vertical="center"/>
    </xf>
    <xf numFmtId="0" fontId="21" fillId="3" borderId="39" xfId="0" applyFont="1" applyFill="1" applyBorder="1" applyAlignment="1">
      <alignment horizontal="center" vertical="center"/>
    </xf>
    <xf numFmtId="44" fontId="23" fillId="0" borderId="41" xfId="0" applyNumberFormat="1" applyFont="1" applyBorder="1" applyAlignment="1">
      <alignment horizontal="center" vertical="center"/>
    </xf>
    <xf numFmtId="0" fontId="41" fillId="7" borderId="42" xfId="0" applyFont="1" applyFill="1" applyBorder="1" applyAlignment="1">
      <alignment horizontal="left" wrapText="1"/>
    </xf>
    <xf numFmtId="0" fontId="41" fillId="7" borderId="43" xfId="0" applyFont="1" applyFill="1" applyBorder="1" applyAlignment="1">
      <alignment horizontal="left" wrapText="1"/>
    </xf>
    <xf numFmtId="0" fontId="41" fillId="7" borderId="43" xfId="0" applyFont="1" applyFill="1" applyBorder="1" applyAlignment="1">
      <alignment horizontal="center" wrapText="1"/>
    </xf>
    <xf numFmtId="164" fontId="41" fillId="7" borderId="43" xfId="0" applyNumberFormat="1" applyFont="1" applyFill="1" applyBorder="1" applyAlignment="1">
      <alignment horizontal="center" wrapText="1"/>
    </xf>
    <xf numFmtId="164" fontId="41" fillId="7" borderId="44" xfId="0" applyNumberFormat="1" applyFont="1" applyFill="1" applyBorder="1" applyAlignment="1">
      <alignment horizontal="center" wrapText="1"/>
    </xf>
    <xf numFmtId="0" fontId="36" fillId="10" borderId="46" xfId="0" applyFont="1" applyFill="1" applyBorder="1" applyAlignment="1">
      <alignment vertical="center" wrapText="1"/>
    </xf>
    <xf numFmtId="0" fontId="37" fillId="10" borderId="47" xfId="0" applyFont="1" applyFill="1" applyBorder="1" applyAlignment="1">
      <alignment vertical="center" wrapText="1"/>
    </xf>
    <xf numFmtId="0" fontId="37" fillId="10" borderId="49" xfId="0" applyFont="1" applyFill="1" applyBorder="1" applyAlignment="1">
      <alignment vertical="center" wrapText="1"/>
    </xf>
    <xf numFmtId="0" fontId="38" fillId="10" borderId="50" xfId="0" applyFont="1" applyFill="1" applyBorder="1"/>
    <xf numFmtId="0" fontId="2" fillId="2" borderId="55" xfId="0" applyFont="1" applyFill="1" applyBorder="1" applyAlignment="1">
      <alignment horizontal="center" wrapText="1"/>
    </xf>
    <xf numFmtId="0" fontId="6" fillId="4" borderId="49" xfId="0" applyFont="1" applyFill="1" applyBorder="1"/>
    <xf numFmtId="44" fontId="6" fillId="14" borderId="58" xfId="0" applyNumberFormat="1" applyFont="1" applyFill="1" applyBorder="1" applyAlignment="1">
      <alignment vertical="center"/>
    </xf>
    <xf numFmtId="44" fontId="6" fillId="16" borderId="58" xfId="0" applyNumberFormat="1" applyFont="1" applyFill="1" applyBorder="1" applyAlignment="1">
      <alignment vertical="center"/>
    </xf>
    <xf numFmtId="44" fontId="7" fillId="5" borderId="59" xfId="0" applyNumberFormat="1" applyFont="1" applyFill="1" applyBorder="1" applyAlignment="1">
      <alignment vertical="center"/>
    </xf>
    <xf numFmtId="44" fontId="5" fillId="5" borderId="49" xfId="0" applyNumberFormat="1" applyFont="1" applyFill="1" applyBorder="1"/>
    <xf numFmtId="0" fontId="2" fillId="3" borderId="55" xfId="0" applyFont="1" applyFill="1" applyBorder="1" applyAlignment="1">
      <alignment horizontal="center" wrapText="1"/>
    </xf>
    <xf numFmtId="0" fontId="6" fillId="6" borderId="49" xfId="0" applyFont="1" applyFill="1" applyBorder="1"/>
    <xf numFmtId="44" fontId="4" fillId="8" borderId="49" xfId="0" applyNumberFormat="1" applyFont="1" applyFill="1" applyBorder="1"/>
    <xf numFmtId="0" fontId="2" fillId="7" borderId="55" xfId="0" applyFont="1" applyFill="1" applyBorder="1" applyAlignment="1">
      <alignment horizontal="center" wrapText="1"/>
    </xf>
    <xf numFmtId="0" fontId="6" fillId="19" borderId="49" xfId="0" applyFont="1" applyFill="1" applyBorder="1"/>
    <xf numFmtId="44" fontId="33" fillId="20" borderId="62" xfId="0" applyNumberFormat="1" applyFont="1" applyFill="1" applyBorder="1" applyAlignment="1">
      <alignment vertical="center"/>
    </xf>
    <xf numFmtId="44" fontId="4" fillId="20" borderId="49" xfId="0" applyNumberFormat="1" applyFont="1" applyFill="1" applyBorder="1"/>
    <xf numFmtId="0" fontId="13" fillId="0" borderId="56" xfId="0" applyFont="1" applyBorder="1" applyAlignment="1">
      <alignment vertical="center" textRotation="90"/>
    </xf>
    <xf numFmtId="0" fontId="2" fillId="21" borderId="55" xfId="0" applyFont="1" applyFill="1" applyBorder="1" applyAlignment="1">
      <alignment horizontal="center" vertical="center" wrapText="1"/>
    </xf>
    <xf numFmtId="44" fontId="26" fillId="23" borderId="57" xfId="0" applyNumberFormat="1" applyFont="1" applyFill="1" applyBorder="1"/>
    <xf numFmtId="0" fontId="13" fillId="0" borderId="60" xfId="0" applyFont="1" applyBorder="1" applyAlignment="1">
      <alignment vertical="center" textRotation="90"/>
    </xf>
    <xf numFmtId="44" fontId="26" fillId="24" borderId="51" xfId="0" applyNumberFormat="1" applyFont="1" applyFill="1" applyBorder="1"/>
    <xf numFmtId="0" fontId="1" fillId="0" borderId="48" xfId="0" applyFont="1" applyBorder="1" applyAlignment="1">
      <alignment horizontal="right" wrapText="1"/>
    </xf>
    <xf numFmtId="0" fontId="1" fillId="0" borderId="50" xfId="0" applyFont="1" applyBorder="1"/>
    <xf numFmtId="0" fontId="1" fillId="0" borderId="65" xfId="0" applyFont="1" applyBorder="1" applyAlignment="1">
      <alignment horizontal="right" wrapText="1"/>
    </xf>
    <xf numFmtId="0" fontId="30" fillId="9" borderId="66" xfId="0" applyFont="1" applyFill="1" applyBorder="1" applyAlignment="1">
      <alignment horizontal="center" vertical="top" wrapText="1"/>
    </xf>
    <xf numFmtId="0" fontId="30" fillId="14" borderId="68" xfId="0" applyFont="1" applyFill="1" applyBorder="1" applyAlignment="1">
      <alignment horizontal="center" vertical="top" wrapText="1"/>
    </xf>
    <xf numFmtId="0" fontId="30" fillId="16" borderId="68" xfId="0" applyFont="1" applyFill="1" applyBorder="1" applyAlignment="1">
      <alignment horizontal="center" vertical="top" wrapText="1"/>
    </xf>
    <xf numFmtId="0" fontId="31" fillId="23" borderId="68" xfId="0" applyFont="1" applyFill="1" applyBorder="1" applyAlignment="1">
      <alignment horizontal="center" vertical="top" wrapText="1"/>
    </xf>
    <xf numFmtId="0" fontId="31" fillId="24" borderId="69" xfId="0" applyFont="1" applyFill="1" applyBorder="1" applyAlignment="1">
      <alignment horizontal="center" vertical="top" wrapText="1"/>
    </xf>
    <xf numFmtId="0" fontId="30" fillId="0" borderId="70" xfId="0" applyFont="1" applyBorder="1" applyAlignment="1">
      <alignment vertical="top" wrapText="1"/>
    </xf>
    <xf numFmtId="0" fontId="18" fillId="10" borderId="74" xfId="0" applyFont="1" applyFill="1" applyBorder="1" applyAlignment="1">
      <alignment horizontal="left" wrapText="1"/>
    </xf>
    <xf numFmtId="0" fontId="47" fillId="10" borderId="75" xfId="0" applyFont="1" applyFill="1" applyBorder="1" applyAlignment="1">
      <alignment vertical="top" wrapText="1"/>
    </xf>
    <xf numFmtId="0" fontId="36" fillId="10" borderId="76" xfId="0" applyFont="1" applyFill="1" applyBorder="1" applyAlignment="1">
      <alignment vertical="top" wrapText="1"/>
    </xf>
    <xf numFmtId="0" fontId="36" fillId="10" borderId="76" xfId="0" applyFont="1" applyFill="1" applyBorder="1" applyAlignment="1">
      <alignment vertical="center" wrapText="1"/>
    </xf>
    <xf numFmtId="0" fontId="36" fillId="10" borderId="76" xfId="0" quotePrefix="1" applyFont="1" applyFill="1" applyBorder="1" applyAlignment="1">
      <alignment vertical="center" wrapText="1"/>
    </xf>
    <xf numFmtId="0" fontId="0" fillId="0" borderId="75" xfId="0" applyBorder="1"/>
    <xf numFmtId="0" fontId="17" fillId="7" borderId="77" xfId="0" applyFont="1" applyFill="1" applyBorder="1" applyAlignment="1">
      <alignment horizontal="center" vertical="center" wrapText="1"/>
    </xf>
    <xf numFmtId="44" fontId="18" fillId="13" borderId="78" xfId="0" applyNumberFormat="1" applyFont="1" applyFill="1" applyBorder="1" applyAlignment="1">
      <alignment horizontal="center" wrapText="1"/>
    </xf>
    <xf numFmtId="0" fontId="20" fillId="7" borderId="76" xfId="0" applyFont="1" applyFill="1" applyBorder="1" applyAlignment="1">
      <alignment horizontal="center"/>
    </xf>
    <xf numFmtId="0" fontId="2" fillId="23" borderId="75" xfId="0" applyFont="1" applyFill="1" applyBorder="1"/>
    <xf numFmtId="0" fontId="2" fillId="23" borderId="0" xfId="0" applyFont="1" applyFill="1"/>
    <xf numFmtId="164" fontId="2" fillId="23" borderId="78" xfId="0" applyNumberFormat="1" applyFont="1" applyFill="1" applyBorder="1"/>
    <xf numFmtId="0" fontId="1" fillId="0" borderId="75" xfId="0" applyFont="1" applyBorder="1"/>
    <xf numFmtId="2" fontId="1" fillId="10" borderId="78" xfId="2" applyNumberFormat="1" applyFont="1" applyFill="1" applyBorder="1" applyProtection="1">
      <protection locked="0"/>
    </xf>
    <xf numFmtId="164" fontId="1" fillId="0" borderId="78" xfId="0" applyNumberFormat="1" applyFont="1" applyBorder="1"/>
    <xf numFmtId="0" fontId="1" fillId="8" borderId="75" xfId="0" applyFont="1" applyFill="1" applyBorder="1"/>
    <xf numFmtId="0" fontId="1" fillId="8" borderId="0" xfId="0" applyFont="1" applyFill="1"/>
    <xf numFmtId="0" fontId="1" fillId="8" borderId="78" xfId="0" applyFont="1" applyFill="1" applyBorder="1"/>
    <xf numFmtId="0" fontId="0" fillId="14" borderId="75" xfId="0" applyFill="1" applyBorder="1"/>
    <xf numFmtId="0" fontId="0" fillId="14" borderId="0" xfId="0" applyFill="1"/>
    <xf numFmtId="164" fontId="1" fillId="8" borderId="78" xfId="0" applyNumberFormat="1" applyFont="1" applyFill="1" applyBorder="1"/>
    <xf numFmtId="44" fontId="23" fillId="15" borderId="80" xfId="0" applyNumberFormat="1" applyFont="1" applyFill="1" applyBorder="1"/>
    <xf numFmtId="0" fontId="1" fillId="0" borderId="82" xfId="0" applyFont="1" applyBorder="1" applyAlignment="1">
      <alignment horizontal="right"/>
    </xf>
    <xf numFmtId="0" fontId="1" fillId="0" borderId="75" xfId="0" applyFont="1" applyBorder="1" applyAlignment="1">
      <alignment horizontal="right"/>
    </xf>
    <xf numFmtId="0" fontId="25" fillId="26" borderId="82" xfId="0" applyFont="1" applyFill="1" applyBorder="1" applyAlignment="1">
      <alignment horizontal="left"/>
    </xf>
    <xf numFmtId="0" fontId="16" fillId="26" borderId="85" xfId="0" applyFont="1" applyFill="1" applyBorder="1"/>
    <xf numFmtId="0" fontId="1" fillId="10" borderId="75" xfId="0" applyFont="1" applyFill="1" applyBorder="1" applyAlignment="1">
      <alignment horizontal="left"/>
    </xf>
    <xf numFmtId="0" fontId="1" fillId="10" borderId="0" xfId="0" applyFont="1" applyFill="1" applyAlignment="1">
      <alignment horizontal="left"/>
    </xf>
    <xf numFmtId="0" fontId="0" fillId="10" borderId="76" xfId="0" applyFill="1" applyBorder="1"/>
    <xf numFmtId="0" fontId="1" fillId="12" borderId="75" xfId="0" applyFont="1" applyFill="1" applyBorder="1" applyAlignment="1">
      <alignment horizontal="left"/>
    </xf>
    <xf numFmtId="0" fontId="1" fillId="12" borderId="0" xfId="0" applyFont="1" applyFill="1" applyAlignment="1">
      <alignment horizontal="left"/>
    </xf>
    <xf numFmtId="0" fontId="0" fillId="12" borderId="76" xfId="0" applyFill="1" applyBorder="1"/>
    <xf numFmtId="0" fontId="25" fillId="27" borderId="86" xfId="0" applyFont="1" applyFill="1" applyBorder="1"/>
    <xf numFmtId="0" fontId="25" fillId="27" borderId="87" xfId="0" applyFont="1" applyFill="1" applyBorder="1"/>
    <xf numFmtId="0" fontId="16" fillId="27" borderId="88" xfId="0" applyFont="1" applyFill="1" applyBorder="1"/>
    <xf numFmtId="164" fontId="42" fillId="8" borderId="31" xfId="0" applyNumberFormat="1" applyFont="1" applyFill="1" applyBorder="1" applyAlignment="1" applyProtection="1">
      <alignment horizontal="center" vertical="center"/>
      <protection locked="0"/>
    </xf>
    <xf numFmtId="164" fontId="42" fillId="20" borderId="35" xfId="0" applyNumberFormat="1" applyFont="1" applyFill="1" applyBorder="1" applyAlignment="1" applyProtection="1">
      <alignment horizontal="center" vertical="center"/>
      <protection locked="0"/>
    </xf>
    <xf numFmtId="164" fontId="42" fillId="5" borderId="23" xfId="0" applyNumberFormat="1" applyFont="1" applyFill="1" applyBorder="1" applyAlignment="1" applyProtection="1">
      <alignment horizontal="center" vertical="center"/>
      <protection locked="0"/>
    </xf>
    <xf numFmtId="0" fontId="18" fillId="10" borderId="73" xfId="0" applyFont="1" applyFill="1" applyBorder="1" applyAlignment="1">
      <alignment vertical="top" wrapText="1"/>
    </xf>
    <xf numFmtId="0" fontId="47" fillId="10" borderId="75" xfId="0" applyFont="1" applyFill="1" applyBorder="1" applyAlignment="1">
      <alignment vertical="top"/>
    </xf>
    <xf numFmtId="44" fontId="6" fillId="14" borderId="58" xfId="0" applyNumberFormat="1" applyFont="1" applyFill="1" applyBorder="1"/>
    <xf numFmtId="44" fontId="6" fillId="16" borderId="58" xfId="0" applyNumberFormat="1" applyFont="1" applyFill="1" applyBorder="1"/>
    <xf numFmtId="44" fontId="8" fillId="8" borderId="62" xfId="0" applyNumberFormat="1" applyFont="1" applyFill="1" applyBorder="1"/>
    <xf numFmtId="44" fontId="9" fillId="9" borderId="57" xfId="0" applyNumberFormat="1" applyFont="1" applyFill="1" applyBorder="1" applyAlignment="1">
      <alignment vertical="center"/>
    </xf>
    <xf numFmtId="44" fontId="9" fillId="9" borderId="57" xfId="0" applyNumberFormat="1" applyFont="1" applyFill="1" applyBorder="1"/>
    <xf numFmtId="0" fontId="2" fillId="28" borderId="1" xfId="0" applyFont="1" applyFill="1" applyBorder="1"/>
    <xf numFmtId="0" fontId="2" fillId="28" borderId="2" xfId="0" applyFont="1" applyFill="1" applyBorder="1"/>
    <xf numFmtId="0" fontId="2" fillId="28" borderId="55" xfId="0" applyFont="1" applyFill="1" applyBorder="1" applyAlignment="1">
      <alignment horizontal="center" wrapText="1"/>
    </xf>
    <xf numFmtId="0" fontId="6" fillId="29" borderId="3" xfId="0" applyFont="1" applyFill="1" applyBorder="1" applyAlignment="1">
      <alignment horizontal="center" vertical="center"/>
    </xf>
    <xf numFmtId="0" fontId="33" fillId="29" borderId="0" xfId="0" applyFont="1" applyFill="1"/>
    <xf numFmtId="0" fontId="6" fillId="29" borderId="49" xfId="0" applyFont="1" applyFill="1" applyBorder="1"/>
    <xf numFmtId="0" fontId="33" fillId="29" borderId="12" xfId="0" applyFont="1" applyFill="1" applyBorder="1" applyAlignment="1">
      <alignment horizontal="center" vertical="center"/>
    </xf>
    <xf numFmtId="0" fontId="33" fillId="29" borderId="13" xfId="0" applyFont="1" applyFill="1" applyBorder="1" applyAlignment="1">
      <alignment horizontal="left" vertical="center"/>
    </xf>
    <xf numFmtId="44" fontId="33" fillId="29" borderId="62" xfId="0" applyNumberFormat="1" applyFont="1" applyFill="1" applyBorder="1" applyAlignment="1">
      <alignment vertical="center"/>
    </xf>
    <xf numFmtId="44" fontId="4" fillId="29" borderId="49" xfId="0" applyNumberFormat="1" applyFont="1" applyFill="1" applyBorder="1"/>
    <xf numFmtId="0" fontId="47" fillId="10" borderId="0" xfId="0" applyFont="1" applyFill="1" applyAlignment="1">
      <alignment vertical="center" wrapText="1"/>
    </xf>
    <xf numFmtId="0" fontId="47" fillId="10" borderId="0" xfId="0" quotePrefix="1" applyFont="1" applyFill="1" applyAlignment="1">
      <alignment vertical="center" wrapText="1"/>
    </xf>
    <xf numFmtId="164" fontId="42" fillId="29" borderId="35" xfId="0" applyNumberFormat="1" applyFont="1" applyFill="1" applyBorder="1" applyAlignment="1" applyProtection="1">
      <alignment horizontal="center" vertical="center"/>
      <protection locked="0"/>
    </xf>
    <xf numFmtId="0" fontId="47" fillId="10" borderId="46" xfId="0" applyFont="1" applyFill="1" applyBorder="1" applyAlignment="1">
      <alignment vertical="center" wrapText="1"/>
    </xf>
    <xf numFmtId="0" fontId="21" fillId="28" borderId="36" xfId="0" applyFont="1" applyFill="1" applyBorder="1" applyAlignment="1">
      <alignment horizontal="center" vertical="center"/>
    </xf>
    <xf numFmtId="0" fontId="42" fillId="0" borderId="89" xfId="4" applyFont="1" applyBorder="1" applyAlignment="1">
      <alignment horizontal="center" vertical="center"/>
    </xf>
    <xf numFmtId="1" fontId="48" fillId="0" borderId="90" xfId="3" applyNumberFormat="1" applyFont="1" applyBorder="1" applyAlignment="1">
      <alignment horizontal="center" vertical="center"/>
    </xf>
    <xf numFmtId="0" fontId="49" fillId="0" borderId="90" xfId="3" applyFont="1" applyBorder="1" applyAlignment="1">
      <alignment vertical="center"/>
    </xf>
    <xf numFmtId="0" fontId="42" fillId="0" borderId="90" xfId="4" applyFont="1" applyBorder="1" applyAlignment="1">
      <alignment horizontal="center"/>
    </xf>
    <xf numFmtId="3" fontId="49" fillId="0" borderId="91" xfId="4" applyNumberFormat="1" applyFont="1" applyBorder="1" applyAlignment="1">
      <alignment horizontal="center"/>
    </xf>
    <xf numFmtId="0" fontId="42" fillId="0" borderId="93" xfId="4" applyFont="1" applyBorder="1" applyAlignment="1">
      <alignment horizontal="center" vertical="center"/>
    </xf>
    <xf numFmtId="1" fontId="48" fillId="0" borderId="91" xfId="3" applyNumberFormat="1" applyFont="1" applyBorder="1" applyAlignment="1">
      <alignment horizontal="center" vertical="center"/>
    </xf>
    <xf numFmtId="0" fontId="49" fillId="0" borderId="91" xfId="3" applyFont="1" applyBorder="1" applyAlignment="1">
      <alignment vertical="center" wrapText="1"/>
    </xf>
    <xf numFmtId="0" fontId="42" fillId="0" borderId="91" xfId="4" applyFont="1" applyBorder="1" applyAlignment="1">
      <alignment horizontal="center"/>
    </xf>
    <xf numFmtId="3" fontId="42" fillId="0" borderId="91" xfId="4" applyNumberFormat="1" applyFont="1" applyBorder="1" applyAlignment="1">
      <alignment horizontal="center"/>
    </xf>
    <xf numFmtId="0" fontId="42" fillId="0" borderId="91" xfId="0" applyFont="1" applyBorder="1" applyAlignment="1">
      <alignment horizontal="center"/>
    </xf>
    <xf numFmtId="0" fontId="48" fillId="0" borderId="91" xfId="3" applyFont="1" applyBorder="1" applyAlignment="1">
      <alignment horizontal="center" vertical="center"/>
    </xf>
    <xf numFmtId="0" fontId="49" fillId="0" borderId="91" xfId="3" applyFont="1" applyBorder="1" applyAlignment="1">
      <alignment vertical="center"/>
    </xf>
    <xf numFmtId="44" fontId="42" fillId="0" borderId="92" xfId="0" applyNumberFormat="1" applyFont="1" applyBorder="1" applyAlignment="1">
      <alignment horizontal="center" vertical="center"/>
    </xf>
    <xf numFmtId="1" fontId="42" fillId="0" borderId="90" xfId="0" applyNumberFormat="1" applyFont="1" applyBorder="1" applyAlignment="1">
      <alignment horizontal="center" vertical="center"/>
    </xf>
    <xf numFmtId="1" fontId="42" fillId="0" borderId="91" xfId="0" applyNumberFormat="1" applyFont="1" applyBorder="1" applyAlignment="1">
      <alignment horizontal="center" vertical="center"/>
    </xf>
    <xf numFmtId="0" fontId="42" fillId="0" borderId="94" xfId="4" applyFont="1" applyBorder="1" applyAlignment="1">
      <alignment horizontal="center"/>
    </xf>
    <xf numFmtId="1" fontId="49" fillId="0" borderId="91" xfId="4" applyNumberFormat="1" applyFont="1" applyBorder="1" applyAlignment="1">
      <alignment horizontal="center"/>
    </xf>
    <xf numFmtId="1" fontId="42" fillId="0" borderId="91" xfId="4" applyNumberFormat="1" applyFont="1" applyBorder="1" applyAlignment="1">
      <alignment horizontal="center"/>
    </xf>
    <xf numFmtId="3" fontId="42" fillId="0" borderId="0" xfId="0" applyNumberFormat="1" applyFont="1" applyAlignment="1">
      <alignment horizontal="center" vertical="center"/>
    </xf>
    <xf numFmtId="0" fontId="30" fillId="0" borderId="20" xfId="0" applyFont="1" applyBorder="1" applyAlignment="1">
      <alignment horizontal="left" vertical="top" wrapText="1"/>
    </xf>
    <xf numFmtId="0" fontId="30" fillId="0" borderId="64" xfId="0" applyFont="1" applyBorder="1" applyAlignment="1">
      <alignment horizontal="left" vertical="top" wrapText="1"/>
    </xf>
    <xf numFmtId="0" fontId="30" fillId="0" borderId="71" xfId="0" applyFont="1" applyBorder="1" applyAlignment="1">
      <alignment horizontal="left" vertical="top" wrapText="1"/>
    </xf>
    <xf numFmtId="0" fontId="30" fillId="0" borderId="72" xfId="0" applyFont="1" applyBorder="1" applyAlignment="1">
      <alignment horizontal="left" vertical="top" wrapText="1"/>
    </xf>
    <xf numFmtId="0" fontId="3" fillId="9" borderId="52"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53" xfId="0" applyFont="1" applyFill="1" applyBorder="1" applyAlignment="1">
      <alignment horizontal="center" vertical="center" wrapText="1"/>
    </xf>
    <xf numFmtId="0" fontId="28" fillId="0" borderId="50" xfId="0" applyFont="1" applyBorder="1" applyAlignment="1">
      <alignment horizontal="left" vertical="top" wrapText="1"/>
    </xf>
    <xf numFmtId="0" fontId="28" fillId="0" borderId="5" xfId="0" applyFont="1" applyBorder="1" applyAlignment="1">
      <alignment horizontal="left" vertical="top" wrapText="1"/>
    </xf>
    <xf numFmtId="0" fontId="28" fillId="0" borderId="51" xfId="0" applyFont="1" applyBorder="1" applyAlignment="1">
      <alignment horizontal="left" vertical="top" wrapText="1"/>
    </xf>
    <xf numFmtId="0" fontId="30" fillId="0" borderId="18" xfId="0" applyFont="1" applyBorder="1" applyAlignment="1">
      <alignment horizontal="left" vertical="top" wrapText="1"/>
    </xf>
    <xf numFmtId="0" fontId="30" fillId="0" borderId="67" xfId="0" applyFont="1" applyBorder="1" applyAlignment="1">
      <alignment horizontal="left" vertical="top" wrapText="1"/>
    </xf>
    <xf numFmtId="14" fontId="45" fillId="0" borderId="16" xfId="0" applyNumberFormat="1" applyFont="1" applyBorder="1" applyAlignment="1" applyProtection="1">
      <alignment horizontal="center"/>
      <protection locked="0"/>
    </xf>
    <xf numFmtId="0" fontId="45" fillId="0" borderId="16" xfId="0" applyFont="1" applyBorder="1" applyAlignment="1" applyProtection="1">
      <alignment horizontal="center"/>
      <protection locked="0"/>
    </xf>
    <xf numFmtId="0" fontId="45" fillId="0" borderId="64"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62" xfId="0" applyFont="1" applyBorder="1" applyAlignment="1" applyProtection="1">
      <alignment horizontal="center"/>
      <protection locked="0"/>
    </xf>
    <xf numFmtId="0" fontId="45" fillId="0" borderId="15" xfId="0" applyFont="1" applyBorder="1" applyAlignment="1" applyProtection="1">
      <alignment horizontal="center"/>
      <protection locked="0"/>
    </xf>
    <xf numFmtId="0" fontId="45" fillId="0" borderId="63" xfId="0" applyFont="1" applyBorder="1" applyAlignment="1" applyProtection="1">
      <alignment horizontal="center"/>
      <protection locked="0"/>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11" fillId="0" borderId="54" xfId="0" applyFont="1" applyBorder="1" applyAlignment="1">
      <alignment horizontal="center" vertical="center" textRotation="90" wrapText="1"/>
    </xf>
    <xf numFmtId="0" fontId="11" fillId="0" borderId="56" xfId="0" applyFont="1" applyBorder="1" applyAlignment="1">
      <alignment horizontal="center" vertical="center" textRotation="90"/>
    </xf>
    <xf numFmtId="0" fontId="11" fillId="0" borderId="60" xfId="0" applyFont="1" applyBorder="1" applyAlignment="1">
      <alignment horizontal="center" vertical="center" textRotation="90"/>
    </xf>
    <xf numFmtId="0" fontId="12" fillId="0" borderId="61" xfId="0" applyFont="1" applyBorder="1" applyAlignment="1">
      <alignment horizontal="center" vertical="center" textRotation="90" wrapText="1"/>
    </xf>
    <xf numFmtId="0" fontId="3" fillId="9" borderId="52" xfId="0" applyFont="1" applyFill="1" applyBorder="1" applyAlignment="1">
      <alignment horizontal="center" wrapText="1"/>
    </xf>
    <xf numFmtId="0" fontId="3" fillId="9" borderId="7" xfId="0" applyFont="1" applyFill="1" applyBorder="1" applyAlignment="1">
      <alignment horizontal="center" wrapText="1"/>
    </xf>
    <xf numFmtId="0" fontId="3" fillId="9" borderId="53" xfId="0" applyFont="1" applyFill="1" applyBorder="1" applyAlignment="1">
      <alignment horizontal="center" wrapText="1"/>
    </xf>
    <xf numFmtId="0" fontId="4" fillId="29" borderId="6" xfId="0" applyFont="1" applyFill="1" applyBorder="1" applyAlignment="1">
      <alignment horizontal="center" vertical="center"/>
    </xf>
    <xf numFmtId="0" fontId="4" fillId="29"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36" fillId="10" borderId="45" xfId="0" applyFont="1" applyFill="1" applyBorder="1" applyAlignment="1">
      <alignment horizontal="left" vertical="top" wrapText="1"/>
    </xf>
    <xf numFmtId="0" fontId="36" fillId="10" borderId="46" xfId="0" applyFont="1" applyFill="1" applyBorder="1" applyAlignment="1">
      <alignment horizontal="left" vertical="top" wrapText="1"/>
    </xf>
    <xf numFmtId="0" fontId="36" fillId="10" borderId="48" xfId="0" applyFont="1" applyFill="1" applyBorder="1" applyAlignment="1">
      <alignment horizontal="left" vertical="center"/>
    </xf>
    <xf numFmtId="0" fontId="36" fillId="10" borderId="0" xfId="0" applyFont="1" applyFill="1" applyAlignment="1">
      <alignment horizontal="left" vertical="center"/>
    </xf>
    <xf numFmtId="0" fontId="36" fillId="10" borderId="48" xfId="0" applyFont="1" applyFill="1" applyBorder="1" applyAlignment="1">
      <alignment horizontal="left" vertical="center" wrapText="1"/>
    </xf>
    <xf numFmtId="0" fontId="36" fillId="10" borderId="0" xfId="0" applyFont="1" applyFill="1" applyAlignment="1">
      <alignment horizontal="left" vertical="center" wrapText="1"/>
    </xf>
    <xf numFmtId="0" fontId="46" fillId="12" borderId="5" xfId="0" applyFont="1" applyFill="1" applyBorder="1" applyAlignment="1" applyProtection="1">
      <alignment horizontal="center"/>
      <protection locked="0"/>
    </xf>
    <xf numFmtId="0" fontId="46" fillId="12" borderId="51" xfId="0" applyFont="1" applyFill="1" applyBorder="1" applyAlignment="1" applyProtection="1">
      <alignment horizontal="center"/>
      <protection locked="0"/>
    </xf>
    <xf numFmtId="0" fontId="20" fillId="25" borderId="52" xfId="0" applyFont="1" applyFill="1" applyBorder="1" applyAlignment="1">
      <alignment horizontal="center" vertical="center" wrapText="1"/>
    </xf>
    <xf numFmtId="0" fontId="20" fillId="25" borderId="7" xfId="0" applyFont="1" applyFill="1" applyBorder="1" applyAlignment="1">
      <alignment horizontal="center" vertical="center"/>
    </xf>
    <xf numFmtId="0" fontId="20" fillId="25" borderId="53" xfId="0" applyFont="1" applyFill="1" applyBorder="1" applyAlignment="1">
      <alignment horizontal="center" vertical="center"/>
    </xf>
    <xf numFmtId="0" fontId="39" fillId="10" borderId="52" xfId="0" applyFont="1" applyFill="1" applyBorder="1" applyAlignment="1">
      <alignment horizontal="center" wrapText="1"/>
    </xf>
    <xf numFmtId="0" fontId="39" fillId="10" borderId="7" xfId="0" applyFont="1" applyFill="1" applyBorder="1" applyAlignment="1">
      <alignment horizontal="center" wrapText="1"/>
    </xf>
    <xf numFmtId="0" fontId="39" fillId="10" borderId="53" xfId="0" applyFont="1" applyFill="1" applyBorder="1" applyAlignment="1">
      <alignment horizontal="center" wrapText="1"/>
    </xf>
    <xf numFmtId="0" fontId="36" fillId="10" borderId="48" xfId="0" applyFont="1" applyFill="1" applyBorder="1" applyAlignment="1">
      <alignment horizontal="left" vertical="top" wrapText="1"/>
    </xf>
    <xf numFmtId="0" fontId="36" fillId="10" borderId="0" xfId="0" applyFont="1" applyFill="1" applyAlignment="1">
      <alignment horizontal="left" vertical="top" wrapText="1"/>
    </xf>
    <xf numFmtId="0" fontId="3" fillId="9" borderId="79" xfId="0" applyFont="1" applyFill="1" applyBorder="1" applyAlignment="1">
      <alignment horizontal="center" vertical="center" wrapText="1"/>
    </xf>
    <xf numFmtId="0" fontId="3" fillId="9" borderId="81" xfId="0" applyFont="1" applyFill="1" applyBorder="1" applyAlignment="1">
      <alignment horizontal="center" vertical="center" wrapText="1"/>
    </xf>
    <xf numFmtId="0" fontId="24" fillId="0" borderId="79" xfId="0" applyFont="1" applyBorder="1" applyAlignment="1">
      <alignment horizontal="left" vertical="center" wrapText="1"/>
    </xf>
    <xf numFmtId="0" fontId="24" fillId="0" borderId="7" xfId="0" applyFont="1" applyBorder="1" applyAlignment="1">
      <alignment horizontal="left" vertical="center" wrapText="1"/>
    </xf>
    <xf numFmtId="0" fontId="24" fillId="0" borderId="81" xfId="0" applyFont="1" applyBorder="1" applyAlignment="1">
      <alignment horizontal="left" vertical="center" wrapText="1"/>
    </xf>
    <xf numFmtId="0" fontId="0" fillId="0" borderId="75" xfId="0" applyBorder="1" applyAlignment="1">
      <alignment horizontal="center"/>
    </xf>
    <xf numFmtId="0" fontId="0" fillId="0" borderId="0" xfId="0" applyAlignment="1">
      <alignment horizontal="center"/>
    </xf>
    <xf numFmtId="0" fontId="0" fillId="0" borderId="76" xfId="0" applyBorder="1" applyAlignment="1">
      <alignment horizontal="center"/>
    </xf>
    <xf numFmtId="0" fontId="19" fillId="11" borderId="75" xfId="0" applyFont="1" applyFill="1" applyBorder="1" applyAlignment="1">
      <alignment horizontal="center" wrapText="1"/>
    </xf>
    <xf numFmtId="0" fontId="19" fillId="11" borderId="0" xfId="0" applyFont="1" applyFill="1" applyAlignment="1">
      <alignment horizontal="center" wrapText="1"/>
    </xf>
    <xf numFmtId="0" fontId="19" fillId="11" borderId="76" xfId="0" applyFont="1" applyFill="1" applyBorder="1" applyAlignment="1">
      <alignment horizontal="center" wrapText="1"/>
    </xf>
    <xf numFmtId="0" fontId="23" fillId="15" borderId="79" xfId="0" applyFont="1" applyFill="1" applyBorder="1" applyAlignment="1">
      <alignment horizontal="right"/>
    </xf>
    <xf numFmtId="0" fontId="23"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83"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84" xfId="0" applyFont="1" applyBorder="1" applyAlignment="1" applyProtection="1">
      <alignment horizontal="center"/>
      <protection locked="0"/>
    </xf>
    <xf numFmtId="0" fontId="30" fillId="19" borderId="21" xfId="0" applyFont="1" applyFill="1" applyBorder="1" applyAlignment="1">
      <alignment horizontal="center" vertical="center" wrapText="1"/>
    </xf>
    <xf numFmtId="0" fontId="1" fillId="19" borderId="22" xfId="0" applyFont="1" applyFill="1" applyBorder="1" applyAlignment="1">
      <alignment horizontal="center" vertical="center" wrapText="1"/>
    </xf>
    <xf numFmtId="0" fontId="1" fillId="19" borderId="24" xfId="0" applyFont="1" applyFill="1" applyBorder="1" applyAlignment="1">
      <alignment horizontal="center" vertical="center" wrapText="1"/>
    </xf>
    <xf numFmtId="0" fontId="21" fillId="7" borderId="37" xfId="0" applyFont="1" applyFill="1" applyBorder="1" applyAlignment="1">
      <alignment horizontal="right" vertical="center"/>
    </xf>
    <xf numFmtId="0" fontId="30"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21" fillId="3" borderId="40" xfId="0" applyFont="1" applyFill="1" applyBorder="1" applyAlignment="1">
      <alignment horizontal="right" vertical="center"/>
    </xf>
    <xf numFmtId="0" fontId="30"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 fillId="17" borderId="24" xfId="0" applyFont="1" applyFill="1" applyBorder="1" applyAlignment="1">
      <alignment horizontal="center" vertical="center" wrapText="1"/>
    </xf>
    <xf numFmtId="0" fontId="21" fillId="2" borderId="29" xfId="0" applyFont="1" applyFill="1" applyBorder="1" applyAlignment="1">
      <alignment horizontal="right" vertical="center"/>
    </xf>
    <xf numFmtId="0" fontId="30" fillId="28" borderId="21" xfId="0" applyFont="1" applyFill="1" applyBorder="1" applyAlignment="1">
      <alignment horizontal="center" vertical="center" wrapText="1"/>
    </xf>
    <xf numFmtId="0" fontId="1" fillId="28" borderId="22" xfId="0" applyFont="1" applyFill="1" applyBorder="1" applyAlignment="1">
      <alignment horizontal="center" vertical="center" wrapText="1"/>
    </xf>
    <xf numFmtId="0" fontId="1" fillId="28" borderId="24" xfId="0" applyFont="1" applyFill="1" applyBorder="1" applyAlignment="1">
      <alignment horizontal="center" vertical="center" wrapText="1"/>
    </xf>
    <xf numFmtId="0" fontId="21" fillId="28" borderId="37"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CD5B4"/>
      <color rgb="FFB7DEE8"/>
      <color rgb="FFC5D9F1"/>
      <color rgb="FFCCC0DA"/>
      <color rgb="FFF2DCDB"/>
      <color rgb="FFDDD9C4"/>
      <color rgb="FFEBF1DE"/>
      <color rgb="FFE4DFEC"/>
      <color rgb="FFFFFFCC"/>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657225</xdr:colOff>
          <xdr:row>26</xdr:row>
          <xdr:rowOff>276225</xdr:rowOff>
        </xdr:from>
        <xdr:to>
          <xdr:col>3</xdr:col>
          <xdr:colOff>962025</xdr:colOff>
          <xdr:row>27</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19</xdr:row>
          <xdr:rowOff>295275</xdr:rowOff>
        </xdr:from>
        <xdr:to>
          <xdr:col>3</xdr:col>
          <xdr:colOff>981075</xdr:colOff>
          <xdr:row>21</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34</xdr:row>
          <xdr:rowOff>0</xdr:rowOff>
        </xdr:from>
        <xdr:to>
          <xdr:col>3</xdr:col>
          <xdr:colOff>990600</xdr:colOff>
          <xdr:row>34</xdr:row>
          <xdr:rowOff>200025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676275</xdr:colOff>
          <xdr:row>12</xdr:row>
          <xdr:rowOff>295275</xdr:rowOff>
        </xdr:from>
        <xdr:to>
          <xdr:col>3</xdr:col>
          <xdr:colOff>981075</xdr:colOff>
          <xdr:row>14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G:\LP210728-14%20WPA%20S%20Hoyne%20&#8211;%20Dead%20End\03A%20Design\06%20Cost%20Estimates\HOYNE%20Ave%20Quantities%20Civil.xlsx" TargetMode="External"/><Relationship Id="rId1" Type="http://schemas.openxmlformats.org/officeDocument/2006/relationships/externalLinkPath" Target="file:///\\Chicago22\Share\LP210728-14%20WPA%20S%20Hoyne%20&#8211;%20Dead%20End\03A%20Design\06%20Cost%20Estimates\HOYNE%20Ave%20Quantities%20Civil.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LP210728-14%20WPA%20S%20Hoyne%20&#8211;%20Dead%20End\03A%20Design\05%20Quantity%20Calcs\HOYNE%20Ave%20Quantities%20Civil.xlsx" TargetMode="External"/><Relationship Id="rId1" Type="http://schemas.openxmlformats.org/officeDocument/2006/relationships/externalLinkPath" Target="file:///G:\LP210728-14%20WPA%20S%20Hoyne%20&#8211;%20Dead%20End\03A%20Design\05%20Quantity%20Calcs\HOYNE%20Ave%20Quantities%20Civ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yne Ave Quantity"/>
      <sheetName val="66900200"/>
      <sheetName val="20100110"/>
      <sheetName val="20100210"/>
      <sheetName val="20200100"/>
      <sheetName val="20800150"/>
      <sheetName val="20800150  OLD"/>
      <sheetName val="21101615"/>
      <sheetName val="25200110"/>
      <sheetName val="TREE PLANTING"/>
      <sheetName val="CDOT2510010"/>
      <sheetName val="CDOT3110010"/>
      <sheetName val="31101100"/>
      <sheetName val="35300200"/>
      <sheetName val="40600290"/>
      <sheetName val="40600635"/>
      <sheetName val="40604060"/>
      <sheetName val="PCC sidewalk 8 IN"/>
      <sheetName val="CDOT4240010"/>
      <sheetName val="CDOT4240030"/>
      <sheetName val="CDOT4240055"/>
      <sheetName val="42300400"/>
      <sheetName val="44000100"/>
      <sheetName val="CDOT6060020"/>
      <sheetName val="CRUSHED STONE ( TEMP USE)"/>
      <sheetName val="60600605"/>
      <sheetName val="DRILL &amp; GROUT NO.5 EC"/>
      <sheetName val="DRILL &amp; GROUT NO.8 EC"/>
      <sheetName val="999X1000C"/>
      <sheetName val="DRVEWAY_ALEY REMOVAL SP"/>
      <sheetName val="SideWalk_Removal_SP"/>
      <sheetName val="CDOT4400010"/>
      <sheetName val="44000500"/>
      <sheetName val="XX SEWER TELEV"/>
      <sheetName val="78000400"/>
      <sheetName val="72420110C"/>
      <sheetName val="280000510"/>
      <sheetName val="724Z0120C"/>
      <sheetName val="729Z0110C"/>
    </sheetNames>
    <sheetDataSet>
      <sheetData sheetId="0" refreshError="1"/>
      <sheetData sheetId="1" refreshError="1">
        <row r="13">
          <cell r="F13">
            <v>331.56927160493825</v>
          </cell>
        </row>
      </sheetData>
      <sheetData sheetId="2" refreshError="1">
        <row r="21">
          <cell r="G21">
            <v>28</v>
          </cell>
        </row>
      </sheetData>
      <sheetData sheetId="3" refreshError="1">
        <row r="24">
          <cell r="G24">
            <v>135</v>
          </cell>
        </row>
      </sheetData>
      <sheetData sheetId="4" refreshError="1">
        <row r="13">
          <cell r="F13">
            <v>311.91327160493825</v>
          </cell>
        </row>
      </sheetData>
      <sheetData sheetId="5" refreshError="1">
        <row r="13">
          <cell r="F13">
            <v>19.655999999999999</v>
          </cell>
        </row>
      </sheetData>
      <sheetData sheetId="6" refreshError="1"/>
      <sheetData sheetId="7" refreshError="1"/>
      <sheetData sheetId="8" refreshError="1"/>
      <sheetData sheetId="9" refreshError="1">
        <row r="13">
          <cell r="F13">
            <v>5</v>
          </cell>
        </row>
      </sheetData>
      <sheetData sheetId="10" refreshError="1">
        <row r="13">
          <cell r="F13">
            <v>17.10222222222222</v>
          </cell>
        </row>
      </sheetData>
      <sheetData sheetId="11" refreshError="1">
        <row r="13">
          <cell r="F13">
            <v>4.5883950617283951</v>
          </cell>
        </row>
      </sheetData>
      <sheetData sheetId="12" refreshError="1">
        <row r="13">
          <cell r="F13">
            <v>109.1321814814815</v>
          </cell>
        </row>
      </sheetData>
      <sheetData sheetId="13" refreshError="1">
        <row r="19">
          <cell r="F19">
            <v>563.96646666666663</v>
          </cell>
        </row>
      </sheetData>
      <sheetData sheetId="14" refreshError="1">
        <row r="21">
          <cell r="F21">
            <v>728.39200000000005</v>
          </cell>
        </row>
      </sheetData>
      <sheetData sheetId="15" refreshError="1">
        <row r="19">
          <cell r="F19">
            <v>67.98323933333333</v>
          </cell>
        </row>
      </sheetData>
      <sheetData sheetId="16" refreshError="1">
        <row r="19">
          <cell r="F19">
            <v>90.644319111111116</v>
          </cell>
        </row>
      </sheetData>
      <sheetData sheetId="17" refreshError="1">
        <row r="13">
          <cell r="F13">
            <v>179.98</v>
          </cell>
        </row>
      </sheetData>
      <sheetData sheetId="18" refreshError="1">
        <row r="22">
          <cell r="F22">
            <v>1330.16</v>
          </cell>
        </row>
      </sheetData>
      <sheetData sheetId="19" refreshError="1">
        <row r="22">
          <cell r="F22">
            <v>313.76</v>
          </cell>
        </row>
      </sheetData>
      <sheetData sheetId="20" refreshError="1">
        <row r="13">
          <cell r="F13">
            <v>48</v>
          </cell>
        </row>
      </sheetData>
      <sheetData sheetId="21" refreshError="1">
        <row r="19">
          <cell r="F19">
            <v>39.053333333333335</v>
          </cell>
        </row>
      </sheetData>
      <sheetData sheetId="22" refreshError="1">
        <row r="19">
          <cell r="F19">
            <v>497.38888888888891</v>
          </cell>
        </row>
      </sheetData>
      <sheetData sheetId="23" refreshError="1">
        <row r="19">
          <cell r="F19">
            <v>313.9812</v>
          </cell>
        </row>
      </sheetData>
      <sheetData sheetId="24" refreshError="1"/>
      <sheetData sheetId="25" refreshError="1">
        <row r="19">
          <cell r="F19">
            <v>106.67609999999999</v>
          </cell>
        </row>
      </sheetData>
      <sheetData sheetId="26" refreshError="1"/>
      <sheetData sheetId="27" refreshError="1"/>
      <sheetData sheetId="28" refreshError="1">
        <row r="13">
          <cell r="F13">
            <v>310.54988888888892</v>
          </cell>
        </row>
      </sheetData>
      <sheetData sheetId="29" refreshError="1">
        <row r="20">
          <cell r="F20">
            <v>53.454377777777779</v>
          </cell>
        </row>
      </sheetData>
      <sheetData sheetId="30" refreshError="1"/>
      <sheetData sheetId="31" refreshError="1">
        <row r="19">
          <cell r="F19">
            <v>245.35777777777776</v>
          </cell>
        </row>
      </sheetData>
      <sheetData sheetId="32" refreshError="1">
        <row r="13">
          <cell r="F13">
            <v>62.97</v>
          </cell>
        </row>
      </sheetData>
      <sheetData sheetId="33" refreshError="1">
        <row r="13">
          <cell r="F13">
            <v>1405.5740000000001</v>
          </cell>
        </row>
      </sheetData>
      <sheetData sheetId="34" refreshError="1">
        <row r="13">
          <cell r="F13">
            <v>209</v>
          </cell>
        </row>
      </sheetData>
      <sheetData sheetId="35" refreshError="1"/>
      <sheetData sheetId="36" refreshError="1">
        <row r="12">
          <cell r="E12">
            <v>2</v>
          </cell>
        </row>
      </sheetData>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yne Ave Quantity"/>
      <sheetName val="66900200"/>
      <sheetName val="20100110"/>
      <sheetName val="20100210"/>
      <sheetName val="20200100"/>
      <sheetName val="20800150"/>
      <sheetName val="20800150  OLD"/>
      <sheetName val="21101615"/>
      <sheetName val="25200110"/>
      <sheetName val="TREE PLANTING"/>
      <sheetName val="CDOT2510010"/>
      <sheetName val="CDOT3110010"/>
      <sheetName val="31101100"/>
      <sheetName val="35300200"/>
      <sheetName val="40600290"/>
      <sheetName val="40600635"/>
      <sheetName val="40604060"/>
      <sheetName val="PCC sidewalk 8 IN"/>
      <sheetName val="CDOT4240010"/>
      <sheetName val="CDOT4240030"/>
      <sheetName val="CDOT4240055"/>
      <sheetName val="42300400"/>
      <sheetName val="44000100"/>
      <sheetName val="CDOT6060020"/>
      <sheetName val="701Z0800C"/>
      <sheetName val="60600605"/>
      <sheetName val="999X0900C"/>
      <sheetName val="999X1000C"/>
      <sheetName val="DRVEWAY_ALEY REMOVAL SP"/>
      <sheetName val="SideWalk_Removal_SP"/>
      <sheetName val="CDOT4400010"/>
      <sheetName val="44000500"/>
      <sheetName val="XX SEWER TELEV"/>
      <sheetName val="78000400"/>
      <sheetName val="72420110C"/>
      <sheetName val="724Z0120C"/>
      <sheetName val="724Z0100C"/>
      <sheetName val="729Z0110C"/>
      <sheetName val="2800005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4">
          <cell r="F24">
            <v>267.79344444444445</v>
          </cell>
        </row>
      </sheetData>
      <sheetData sheetId="8" refreshError="1">
        <row r="19">
          <cell r="F19">
            <v>250.69127777777777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21">
          <cell r="F21">
            <v>29</v>
          </cell>
        </row>
      </sheetData>
      <sheetData sheetId="25" refreshError="1"/>
      <sheetData sheetId="26" refreshError="1">
        <row r="37">
          <cell r="M37">
            <v>28</v>
          </cell>
        </row>
      </sheetData>
      <sheetData sheetId="27" refreshError="1"/>
      <sheetData sheetId="28" refreshError="1"/>
      <sheetData sheetId="29" refreshError="1">
        <row r="20">
          <cell r="F20">
            <v>984.66</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row r="13">
          <cell r="F13">
            <v>3</v>
          </cell>
        </row>
      </sheetData>
      <sheetData sheetId="3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2"/>
  <sheetViews>
    <sheetView showGridLines="0" view="pageBreakPreview" topLeftCell="A16" zoomScaleNormal="100" zoomScaleSheetLayoutView="100" zoomScalePageLayoutView="85" workbookViewId="0">
      <selection activeCell="B40" sqref="B40:D40"/>
    </sheetView>
  </sheetViews>
  <sheetFormatPr defaultRowHeight="16.5" x14ac:dyDescent="0.3"/>
  <cols>
    <col min="1" max="1" width="12" style="1" customWidth="1"/>
    <col min="2" max="2" width="12.5703125" style="1" customWidth="1"/>
    <col min="3" max="3" width="99.28515625" style="1" customWidth="1"/>
    <col min="4" max="4" width="22.42578125" style="1" customWidth="1"/>
    <col min="5" max="16384" width="9.140625" style="1"/>
  </cols>
  <sheetData>
    <row r="1" spans="1:4" ht="44.25" customHeight="1" x14ac:dyDescent="0.3">
      <c r="A1" s="212" t="s">
        <v>10</v>
      </c>
      <c r="B1" s="213"/>
      <c r="C1" s="67" t="s">
        <v>108</v>
      </c>
      <c r="D1" s="68"/>
    </row>
    <row r="2" spans="1:4" ht="24" customHeight="1" x14ac:dyDescent="0.3">
      <c r="A2" s="226" t="s">
        <v>109</v>
      </c>
      <c r="B2" s="227"/>
      <c r="C2" s="56" t="s">
        <v>132</v>
      </c>
      <c r="D2" s="69"/>
    </row>
    <row r="3" spans="1:4" ht="24" customHeight="1" x14ac:dyDescent="0.3">
      <c r="A3" s="214" t="s">
        <v>11</v>
      </c>
      <c r="B3" s="215"/>
      <c r="C3" s="38" t="s">
        <v>115</v>
      </c>
      <c r="D3" s="69"/>
    </row>
    <row r="4" spans="1:4" s="4" customFormat="1" ht="24" customHeight="1" x14ac:dyDescent="0.35">
      <c r="A4" s="216" t="s">
        <v>110</v>
      </c>
      <c r="B4" s="217"/>
      <c r="C4" s="39" t="s">
        <v>133</v>
      </c>
      <c r="D4" s="69"/>
    </row>
    <row r="5" spans="1:4" s="4" customFormat="1" ht="37.5" customHeight="1" thickBot="1" x14ac:dyDescent="0.4">
      <c r="A5" s="70" t="s">
        <v>6</v>
      </c>
      <c r="B5" s="40"/>
      <c r="C5" s="218"/>
      <c r="D5" s="219"/>
    </row>
    <row r="6" spans="1:4" s="4" customFormat="1" ht="34.5" customHeight="1" thickBot="1" x14ac:dyDescent="0.4">
      <c r="A6" s="220" t="s">
        <v>106</v>
      </c>
      <c r="B6" s="221"/>
      <c r="C6" s="221"/>
      <c r="D6" s="222"/>
    </row>
    <row r="7" spans="1:4" s="4" customFormat="1" ht="56.25" customHeight="1" thickBot="1" x14ac:dyDescent="0.4">
      <c r="A7" s="223" t="s">
        <v>259</v>
      </c>
      <c r="B7" s="224"/>
      <c r="C7" s="224"/>
      <c r="D7" s="225"/>
    </row>
    <row r="8" spans="1:4" ht="20.100000000000001" customHeight="1" thickBot="1" x14ac:dyDescent="0.35">
      <c r="A8" s="202" t="s">
        <v>118</v>
      </c>
      <c r="B8" s="15" t="s">
        <v>1</v>
      </c>
      <c r="C8" s="16" t="s">
        <v>2</v>
      </c>
      <c r="D8" s="80" t="s">
        <v>9</v>
      </c>
    </row>
    <row r="9" spans="1:4" ht="24" customHeight="1" thickBot="1" x14ac:dyDescent="0.35">
      <c r="A9" s="202"/>
      <c r="B9" s="17"/>
      <c r="C9" s="37" t="s">
        <v>122</v>
      </c>
      <c r="D9" s="81"/>
    </row>
    <row r="10" spans="1:4" ht="24" customHeight="1" thickBot="1" x14ac:dyDescent="0.35">
      <c r="A10" s="202"/>
      <c r="B10" s="18">
        <v>1</v>
      </c>
      <c r="C10" s="19" t="s">
        <v>3</v>
      </c>
      <c r="D10" s="141">
        <f>SUM('22312 E. 109th'!G99)</f>
        <v>0</v>
      </c>
    </row>
    <row r="11" spans="1:4" ht="24" customHeight="1" thickBot="1" x14ac:dyDescent="0.35">
      <c r="A11" s="202"/>
      <c r="B11" s="20">
        <v>2</v>
      </c>
      <c r="C11" s="19" t="s">
        <v>4</v>
      </c>
      <c r="D11" s="73">
        <v>390000</v>
      </c>
    </row>
    <row r="12" spans="1:4" ht="24" customHeight="1" thickBot="1" x14ac:dyDescent="0.35">
      <c r="A12" s="202"/>
      <c r="B12" s="20">
        <v>3</v>
      </c>
      <c r="C12" s="21" t="s">
        <v>8</v>
      </c>
      <c r="D12" s="74">
        <v>25000</v>
      </c>
    </row>
    <row r="13" spans="1:4" ht="24" customHeight="1" thickBot="1" x14ac:dyDescent="0.35">
      <c r="A13" s="202"/>
      <c r="B13" s="23">
        <v>4</v>
      </c>
      <c r="C13" s="24" t="s">
        <v>7</v>
      </c>
      <c r="D13" s="82">
        <f>SUM(D10:D12)</f>
        <v>415000</v>
      </c>
    </row>
    <row r="14" spans="1:4" ht="14.1" customHeight="1" thickBot="1" x14ac:dyDescent="0.35">
      <c r="A14" s="202"/>
      <c r="B14" s="210" t="s">
        <v>5</v>
      </c>
      <c r="C14" s="211"/>
      <c r="D14" s="83"/>
    </row>
    <row r="15" spans="1:4" ht="20.100000000000001" customHeight="1" thickBot="1" x14ac:dyDescent="0.35">
      <c r="A15" s="202" t="s">
        <v>117</v>
      </c>
      <c r="B15" s="8" t="s">
        <v>1</v>
      </c>
      <c r="C15" s="9" t="s">
        <v>2</v>
      </c>
      <c r="D15" s="77" t="s">
        <v>9</v>
      </c>
    </row>
    <row r="16" spans="1:4" ht="24" customHeight="1" thickBot="1" x14ac:dyDescent="0.35">
      <c r="A16" s="202"/>
      <c r="B16" s="10"/>
      <c r="C16" s="36" t="s">
        <v>121</v>
      </c>
      <c r="D16" s="78"/>
    </row>
    <row r="17" spans="1:4" ht="24" customHeight="1" thickBot="1" x14ac:dyDescent="0.35">
      <c r="A17" s="202"/>
      <c r="B17" s="18">
        <v>5</v>
      </c>
      <c r="C17" s="19" t="s">
        <v>3</v>
      </c>
      <c r="D17" s="142">
        <f>SUM('22313 S Hoyne'!G99)</f>
        <v>0</v>
      </c>
    </row>
    <row r="18" spans="1:4" ht="24" customHeight="1" thickBot="1" x14ac:dyDescent="0.35">
      <c r="A18" s="202"/>
      <c r="B18" s="20">
        <v>6</v>
      </c>
      <c r="C18" s="19" t="s">
        <v>4</v>
      </c>
      <c r="D18" s="138">
        <v>72000</v>
      </c>
    </row>
    <row r="19" spans="1:4" ht="24" customHeight="1" thickBot="1" x14ac:dyDescent="0.35">
      <c r="A19" s="202"/>
      <c r="B19" s="20">
        <v>7</v>
      </c>
      <c r="C19" s="21" t="s">
        <v>8</v>
      </c>
      <c r="D19" s="139">
        <v>25000</v>
      </c>
    </row>
    <row r="20" spans="1:4" ht="24" customHeight="1" thickBot="1" x14ac:dyDescent="0.35">
      <c r="A20" s="202"/>
      <c r="B20" s="11">
        <v>8</v>
      </c>
      <c r="C20" s="12" t="s">
        <v>7</v>
      </c>
      <c r="D20" s="140">
        <f>SUM(D17:D19)</f>
        <v>97000</v>
      </c>
    </row>
    <row r="21" spans="1:4" ht="14.1" customHeight="1" thickBot="1" x14ac:dyDescent="0.35">
      <c r="A21" s="202"/>
      <c r="B21" s="197" t="s">
        <v>5</v>
      </c>
      <c r="C21" s="198"/>
      <c r="D21" s="79"/>
    </row>
    <row r="22" spans="1:4" ht="18.75" x14ac:dyDescent="0.3">
      <c r="A22" s="199" t="s">
        <v>116</v>
      </c>
      <c r="B22" s="5" t="s">
        <v>1</v>
      </c>
      <c r="C22" s="6" t="s">
        <v>2</v>
      </c>
      <c r="D22" s="71" t="s">
        <v>9</v>
      </c>
    </row>
    <row r="23" spans="1:4" ht="18.75" x14ac:dyDescent="0.3">
      <c r="A23" s="200"/>
      <c r="B23" s="7"/>
      <c r="C23" s="34" t="s">
        <v>120</v>
      </c>
      <c r="D23" s="72"/>
    </row>
    <row r="24" spans="1:4" ht="24" customHeight="1" x14ac:dyDescent="0.3">
      <c r="A24" s="200"/>
      <c r="B24" s="18">
        <v>9</v>
      </c>
      <c r="C24" s="19" t="s">
        <v>3</v>
      </c>
      <c r="D24" s="141">
        <f>SUM('22314 S Harding'!G99)</f>
        <v>0</v>
      </c>
    </row>
    <row r="25" spans="1:4" ht="24" customHeight="1" x14ac:dyDescent="0.3">
      <c r="A25" s="200"/>
      <c r="B25" s="20">
        <v>10</v>
      </c>
      <c r="C25" s="19" t="s">
        <v>4</v>
      </c>
      <c r="D25" s="73">
        <v>80000</v>
      </c>
    </row>
    <row r="26" spans="1:4" ht="24" customHeight="1" x14ac:dyDescent="0.3">
      <c r="A26" s="200"/>
      <c r="B26" s="20">
        <v>11</v>
      </c>
      <c r="C26" s="21" t="s">
        <v>8</v>
      </c>
      <c r="D26" s="74">
        <v>25000</v>
      </c>
    </row>
    <row r="27" spans="1:4" ht="24" customHeight="1" thickBot="1" x14ac:dyDescent="0.35">
      <c r="A27" s="200"/>
      <c r="B27" s="22">
        <v>12</v>
      </c>
      <c r="C27" s="35" t="s">
        <v>7</v>
      </c>
      <c r="D27" s="75">
        <f>SUM(D24:D26)</f>
        <v>105000</v>
      </c>
    </row>
    <row r="28" spans="1:4" ht="17.25" thickBot="1" x14ac:dyDescent="0.35">
      <c r="A28" s="201"/>
      <c r="B28" s="208" t="s">
        <v>5</v>
      </c>
      <c r="C28" s="209"/>
      <c r="D28" s="76"/>
    </row>
    <row r="29" spans="1:4" ht="19.5" thickBot="1" x14ac:dyDescent="0.35">
      <c r="A29" s="202" t="s">
        <v>119</v>
      </c>
      <c r="B29" s="143" t="s">
        <v>1</v>
      </c>
      <c r="C29" s="144" t="s">
        <v>2</v>
      </c>
      <c r="D29" s="145" t="s">
        <v>9</v>
      </c>
    </row>
    <row r="30" spans="1:4" ht="19.5" thickBot="1" x14ac:dyDescent="0.35">
      <c r="A30" s="202"/>
      <c r="B30" s="146"/>
      <c r="C30" s="147" t="s">
        <v>123</v>
      </c>
      <c r="D30" s="148"/>
    </row>
    <row r="31" spans="1:4" ht="24" customHeight="1" thickBot="1" x14ac:dyDescent="0.35">
      <c r="A31" s="202"/>
      <c r="B31" s="18">
        <v>13</v>
      </c>
      <c r="C31" s="19" t="s">
        <v>3</v>
      </c>
      <c r="D31" s="141">
        <f>SUM('22329 E 102nd'!G99)</f>
        <v>0</v>
      </c>
    </row>
    <row r="32" spans="1:4" ht="24" customHeight="1" thickBot="1" x14ac:dyDescent="0.35">
      <c r="A32" s="202"/>
      <c r="B32" s="20">
        <v>14</v>
      </c>
      <c r="C32" s="19" t="s">
        <v>4</v>
      </c>
      <c r="D32" s="73">
        <v>191000</v>
      </c>
    </row>
    <row r="33" spans="1:4" ht="24" customHeight="1" thickBot="1" x14ac:dyDescent="0.35">
      <c r="A33" s="202"/>
      <c r="B33" s="20">
        <v>15</v>
      </c>
      <c r="C33" s="21" t="s">
        <v>8</v>
      </c>
      <c r="D33" s="74">
        <v>25000</v>
      </c>
    </row>
    <row r="34" spans="1:4" ht="24" customHeight="1" thickBot="1" x14ac:dyDescent="0.35">
      <c r="A34" s="202"/>
      <c r="B34" s="149">
        <v>16</v>
      </c>
      <c r="C34" s="150" t="s">
        <v>7</v>
      </c>
      <c r="D34" s="151">
        <f>SUM(D31:D33)</f>
        <v>216000</v>
      </c>
    </row>
    <row r="35" spans="1:4" ht="17.25" thickBot="1" x14ac:dyDescent="0.35">
      <c r="A35" s="202"/>
      <c r="B35" s="206" t="s">
        <v>5</v>
      </c>
      <c r="C35" s="207"/>
      <c r="D35" s="152"/>
    </row>
    <row r="36" spans="1:4" ht="18.75" x14ac:dyDescent="0.3">
      <c r="A36" s="84"/>
      <c r="B36" s="28" t="s">
        <v>1</v>
      </c>
      <c r="C36" s="29" t="s">
        <v>2</v>
      </c>
      <c r="D36" s="85" t="s">
        <v>36</v>
      </c>
    </row>
    <row r="37" spans="1:4" ht="20.25" x14ac:dyDescent="0.3">
      <c r="A37" s="84"/>
      <c r="B37" s="30">
        <v>17</v>
      </c>
      <c r="C37" s="31" t="s">
        <v>124</v>
      </c>
      <c r="D37" s="86">
        <f>SUM(D13,D20,D27,D34)</f>
        <v>833000</v>
      </c>
    </row>
    <row r="38" spans="1:4" ht="21" thickBot="1" x14ac:dyDescent="0.35">
      <c r="A38" s="87"/>
      <c r="B38" s="32">
        <v>18</v>
      </c>
      <c r="C38" s="33" t="s">
        <v>97</v>
      </c>
      <c r="D38" s="88">
        <f>SUM('Award Criteria Figure'!C38)</f>
        <v>833000</v>
      </c>
    </row>
    <row r="39" spans="1:4" ht="33" customHeight="1" thickBot="1" x14ac:dyDescent="0.35">
      <c r="A39" s="203" t="s">
        <v>52</v>
      </c>
      <c r="B39" s="204"/>
      <c r="C39" s="204"/>
      <c r="D39" s="205"/>
    </row>
    <row r="40" spans="1:4" ht="20.100000000000001" customHeight="1" x14ac:dyDescent="0.3">
      <c r="A40" s="89" t="s">
        <v>43</v>
      </c>
      <c r="B40" s="195"/>
      <c r="C40" s="195"/>
      <c r="D40" s="196"/>
    </row>
    <row r="41" spans="1:4" ht="20.100000000000001" customHeight="1" x14ac:dyDescent="0.3">
      <c r="A41" s="89" t="s">
        <v>44</v>
      </c>
      <c r="B41" s="190"/>
      <c r="C41" s="191"/>
      <c r="D41" s="192"/>
    </row>
    <row r="42" spans="1:4" ht="20.100000000000001" customHeight="1" thickBot="1" x14ac:dyDescent="0.35">
      <c r="A42" s="90"/>
      <c r="B42" s="193"/>
      <c r="C42" s="193"/>
      <c r="D42" s="194"/>
    </row>
    <row r="43" spans="1:4" ht="31.5" customHeight="1" thickBot="1" x14ac:dyDescent="0.35">
      <c r="A43" s="182" t="s">
        <v>28</v>
      </c>
      <c r="B43" s="183"/>
      <c r="C43" s="183"/>
      <c r="D43" s="184"/>
    </row>
    <row r="44" spans="1:4" ht="20.100000000000001" customHeight="1" x14ac:dyDescent="0.3">
      <c r="A44" s="91" t="s">
        <v>29</v>
      </c>
      <c r="B44" s="195"/>
      <c r="C44" s="195"/>
      <c r="D44" s="196"/>
    </row>
    <row r="45" spans="1:4" ht="20.100000000000001" customHeight="1" thickBot="1" x14ac:dyDescent="0.35">
      <c r="A45" s="89" t="s">
        <v>30</v>
      </c>
      <c r="B45" s="190"/>
      <c r="C45" s="191"/>
      <c r="D45" s="192"/>
    </row>
    <row r="46" spans="1:4" ht="18.75" thickBot="1" x14ac:dyDescent="0.35">
      <c r="A46" s="182" t="s">
        <v>31</v>
      </c>
      <c r="B46" s="183"/>
      <c r="C46" s="183"/>
      <c r="D46" s="184"/>
    </row>
    <row r="47" spans="1:4" ht="17.25" thickBot="1" x14ac:dyDescent="0.35">
      <c r="A47" s="185" t="s">
        <v>53</v>
      </c>
      <c r="B47" s="186"/>
      <c r="C47" s="186"/>
      <c r="D47" s="187"/>
    </row>
    <row r="48" spans="1:4" x14ac:dyDescent="0.3">
      <c r="A48" s="92" t="s">
        <v>107</v>
      </c>
      <c r="B48" s="13" t="s">
        <v>45</v>
      </c>
      <c r="C48" s="188" t="s">
        <v>258</v>
      </c>
      <c r="D48" s="189"/>
    </row>
    <row r="49" spans="1:4" x14ac:dyDescent="0.3">
      <c r="A49" s="93" t="s">
        <v>46</v>
      </c>
      <c r="B49" s="14" t="s">
        <v>47</v>
      </c>
      <c r="C49" s="178" t="s">
        <v>112</v>
      </c>
      <c r="D49" s="179"/>
    </row>
    <row r="50" spans="1:4" x14ac:dyDescent="0.3">
      <c r="A50" s="94" t="s">
        <v>48</v>
      </c>
      <c r="B50" s="14" t="s">
        <v>49</v>
      </c>
      <c r="C50" s="178" t="s">
        <v>113</v>
      </c>
      <c r="D50" s="179"/>
    </row>
    <row r="51" spans="1:4" x14ac:dyDescent="0.3">
      <c r="A51" s="95" t="s">
        <v>104</v>
      </c>
      <c r="B51" s="14" t="s">
        <v>50</v>
      </c>
      <c r="C51" s="178" t="s">
        <v>125</v>
      </c>
      <c r="D51" s="179"/>
    </row>
    <row r="52" spans="1:4" ht="26.25" thickBot="1" x14ac:dyDescent="0.35">
      <c r="A52" s="96" t="s">
        <v>105</v>
      </c>
      <c r="B52" s="97" t="s">
        <v>51</v>
      </c>
      <c r="C52" s="180" t="s">
        <v>126</v>
      </c>
      <c r="D52" s="181"/>
    </row>
  </sheetData>
  <sheetProtection algorithmName="SHA-512" hashValue="CStYhEIk8nT1Z+4+q0TIpyiHS6MOtx//Yez4Kb4SGgZ3bEtz/GLe/rL4iGOONHmAP9MEA/WYw6LGZJZoYkhPBA==" saltValue="sjqOPd+jxQG7UorN2Sm7eg==" spinCount="100000" sheet="1" selectLockedCells="1"/>
  <mergeCells count="29">
    <mergeCell ref="A8:A14"/>
    <mergeCell ref="B14:C14"/>
    <mergeCell ref="A1:B1"/>
    <mergeCell ref="A3:B3"/>
    <mergeCell ref="A4:B4"/>
    <mergeCell ref="C5:D5"/>
    <mergeCell ref="A6:D6"/>
    <mergeCell ref="A7:D7"/>
    <mergeCell ref="A2:B2"/>
    <mergeCell ref="B21:C21"/>
    <mergeCell ref="A22:A28"/>
    <mergeCell ref="A15:A21"/>
    <mergeCell ref="A39:D39"/>
    <mergeCell ref="B40:D40"/>
    <mergeCell ref="A29:A35"/>
    <mergeCell ref="B35:C35"/>
    <mergeCell ref="B28:C28"/>
    <mergeCell ref="B41:D41"/>
    <mergeCell ref="B42:D42"/>
    <mergeCell ref="A43:D43"/>
    <mergeCell ref="B44:D44"/>
    <mergeCell ref="B45:D45"/>
    <mergeCell ref="C50:D50"/>
    <mergeCell ref="C51:D51"/>
    <mergeCell ref="C52:D52"/>
    <mergeCell ref="A46:D46"/>
    <mergeCell ref="A47:D47"/>
    <mergeCell ref="C48:D48"/>
    <mergeCell ref="C49:D49"/>
  </mergeCells>
  <printOptions horizontalCentered="1" verticalCentered="1"/>
  <pageMargins left="0.25" right="0.25" top="0.75" bottom="0.75" header="0.3" footer="0.3"/>
  <pageSetup paperSize="17" scale="91" orientation="portrait" r:id="rId1"/>
  <headerFooter>
    <oddHeader>&amp;C&amp;"Arial Narrow,Bold"&amp;16B. BID FORM - WPA STREET RECONSTRUCTION (W. 100th ST, S. HOMAN AVE., S. SHORT ST.)</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657225</xdr:colOff>
                    <xdr:row>26</xdr:row>
                    <xdr:rowOff>276225</xdr:rowOff>
                  </from>
                  <to>
                    <xdr:col>3</xdr:col>
                    <xdr:colOff>962025</xdr:colOff>
                    <xdr:row>27</xdr:row>
                    <xdr:rowOff>200025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676275</xdr:colOff>
                    <xdr:row>19</xdr:row>
                    <xdr:rowOff>295275</xdr:rowOff>
                  </from>
                  <to>
                    <xdr:col>3</xdr:col>
                    <xdr:colOff>981075</xdr:colOff>
                    <xdr:row>21</xdr:row>
                    <xdr:rowOff>19050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34</xdr:row>
                    <xdr:rowOff>0</xdr:rowOff>
                  </from>
                  <to>
                    <xdr:col>3</xdr:col>
                    <xdr:colOff>990600</xdr:colOff>
                    <xdr:row>34</xdr:row>
                    <xdr:rowOff>200025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676275</xdr:colOff>
                    <xdr:row>12</xdr:row>
                    <xdr:rowOff>295275</xdr:rowOff>
                  </from>
                  <to>
                    <xdr:col>3</xdr:col>
                    <xdr:colOff>981075</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topLeftCell="A12" zoomScaleNormal="100" zoomScaleSheetLayoutView="100" zoomScalePageLayoutView="80" workbookViewId="0">
      <selection activeCell="B41" sqref="B41:C41"/>
    </sheetView>
  </sheetViews>
  <sheetFormatPr defaultColWidth="1" defaultRowHeight="15" x14ac:dyDescent="0.25"/>
  <cols>
    <col min="1" max="1" width="21.28515625" customWidth="1"/>
    <col min="2" max="2" width="71.7109375" customWidth="1"/>
    <col min="3" max="3" width="18.7109375" customWidth="1"/>
  </cols>
  <sheetData>
    <row r="1" spans="1:3" ht="36.75" thickTop="1" x14ac:dyDescent="0.25">
      <c r="A1" s="136" t="s">
        <v>10</v>
      </c>
      <c r="B1" s="156" t="s">
        <v>108</v>
      </c>
      <c r="C1" s="98"/>
    </row>
    <row r="2" spans="1:3" ht="24" customHeight="1" x14ac:dyDescent="0.25">
      <c r="A2" s="99" t="s">
        <v>109</v>
      </c>
      <c r="B2" s="57" t="s">
        <v>132</v>
      </c>
      <c r="C2" s="100"/>
    </row>
    <row r="3" spans="1:3" ht="24" customHeight="1" x14ac:dyDescent="0.25">
      <c r="A3" s="137" t="s">
        <v>11</v>
      </c>
      <c r="B3" s="153" t="s">
        <v>115</v>
      </c>
      <c r="C3" s="101"/>
    </row>
    <row r="4" spans="1:3" ht="24" customHeight="1" x14ac:dyDescent="0.25">
      <c r="A4" s="99" t="s">
        <v>110</v>
      </c>
      <c r="B4" s="154" t="s">
        <v>133</v>
      </c>
      <c r="C4" s="102"/>
    </row>
    <row r="5" spans="1:3" ht="8.25" hidden="1" customHeight="1" x14ac:dyDescent="0.25">
      <c r="A5" s="233"/>
      <c r="B5" s="234"/>
      <c r="C5" s="235"/>
    </row>
    <row r="6" spans="1:3" ht="33" hidden="1" customHeight="1" x14ac:dyDescent="0.25">
      <c r="A6" s="103"/>
      <c r="C6" s="104" t="s">
        <v>0</v>
      </c>
    </row>
    <row r="7" spans="1:3" ht="18" hidden="1" x14ac:dyDescent="0.25">
      <c r="A7" s="103"/>
      <c r="C7" s="105">
        <f>SUM('[1]BidFormMASTER All Alleys'!D16)</f>
        <v>525000</v>
      </c>
    </row>
    <row r="8" spans="1:3" ht="25.5" x14ac:dyDescent="0.35">
      <c r="A8" s="236" t="s">
        <v>114</v>
      </c>
      <c r="B8" s="237"/>
      <c r="C8" s="238"/>
    </row>
    <row r="9" spans="1:3" ht="24.75" customHeight="1" x14ac:dyDescent="0.35">
      <c r="A9" s="103"/>
      <c r="C9" s="106" t="s">
        <v>12</v>
      </c>
    </row>
    <row r="10" spans="1:3" s="2" customFormat="1" ht="18.75" x14ac:dyDescent="0.3">
      <c r="A10" s="107" t="s">
        <v>35</v>
      </c>
      <c r="B10" s="108"/>
      <c r="C10" s="109">
        <f>SUM('Master Bid Tab'!D37)</f>
        <v>833000</v>
      </c>
    </row>
    <row r="11" spans="1:3" ht="18.75" customHeight="1" x14ac:dyDescent="0.3">
      <c r="A11" s="110" t="s">
        <v>13</v>
      </c>
      <c r="B11" s="1"/>
      <c r="C11" s="111"/>
    </row>
    <row r="12" spans="1:3" ht="18.75" customHeight="1" x14ac:dyDescent="0.3">
      <c r="A12" s="110" t="s">
        <v>14</v>
      </c>
      <c r="B12" s="1"/>
      <c r="C12" s="112">
        <f>SUM(C10*C11)*0.04</f>
        <v>0</v>
      </c>
    </row>
    <row r="13" spans="1:3" ht="18.75" customHeight="1" x14ac:dyDescent="0.3">
      <c r="A13" s="113"/>
      <c r="B13" s="114"/>
      <c r="C13" s="115"/>
    </row>
    <row r="14" spans="1:3" ht="18.75" customHeight="1" x14ac:dyDescent="0.3">
      <c r="A14" s="110"/>
      <c r="B14" s="1"/>
      <c r="C14" s="112">
        <f>SUM($C$10)</f>
        <v>833000</v>
      </c>
    </row>
    <row r="15" spans="1:3" ht="18.75" customHeight="1" x14ac:dyDescent="0.3">
      <c r="A15" s="110" t="s">
        <v>15</v>
      </c>
      <c r="B15" s="1"/>
      <c r="C15" s="111"/>
    </row>
    <row r="16" spans="1:3" ht="18.75" customHeight="1" x14ac:dyDescent="0.3">
      <c r="A16" s="110" t="s">
        <v>16</v>
      </c>
      <c r="B16" s="1"/>
      <c r="C16" s="112">
        <f t="shared" ref="C16" si="0">SUM(C14*C15)*0.03</f>
        <v>0</v>
      </c>
    </row>
    <row r="17" spans="1:3" ht="18.75" customHeight="1" x14ac:dyDescent="0.3">
      <c r="A17" s="113"/>
      <c r="B17" s="114"/>
      <c r="C17" s="115"/>
    </row>
    <row r="18" spans="1:3" ht="18.75" customHeight="1" x14ac:dyDescent="0.3">
      <c r="A18" s="110"/>
      <c r="B18" s="1"/>
      <c r="C18" s="112">
        <f>SUM($C$10)</f>
        <v>833000</v>
      </c>
    </row>
    <row r="19" spans="1:3" ht="18.75" customHeight="1" x14ac:dyDescent="0.3">
      <c r="A19" s="110" t="s">
        <v>17</v>
      </c>
      <c r="B19" s="1"/>
      <c r="C19" s="111"/>
    </row>
    <row r="20" spans="1:3" ht="18.75" customHeight="1" x14ac:dyDescent="0.3">
      <c r="A20" s="110" t="s">
        <v>18</v>
      </c>
      <c r="B20" s="1"/>
      <c r="C20" s="112">
        <f t="shared" ref="C20" si="1">SUM(C18*C19)*0.01</f>
        <v>0</v>
      </c>
    </row>
    <row r="21" spans="1:3" ht="18.75" customHeight="1" x14ac:dyDescent="0.3">
      <c r="A21" s="113"/>
      <c r="B21" s="114"/>
      <c r="C21" s="115"/>
    </row>
    <row r="22" spans="1:3" ht="18.75" customHeight="1" x14ac:dyDescent="0.3">
      <c r="A22" s="110"/>
      <c r="B22" s="1"/>
      <c r="C22" s="112">
        <f>SUM($C$10)</f>
        <v>833000</v>
      </c>
    </row>
    <row r="23" spans="1:3" ht="18.75" customHeight="1" x14ac:dyDescent="0.3">
      <c r="A23" s="110" t="s">
        <v>19</v>
      </c>
      <c r="B23" s="1"/>
      <c r="C23" s="111"/>
    </row>
    <row r="24" spans="1:3" ht="18.75" customHeight="1" x14ac:dyDescent="0.3">
      <c r="A24" s="110" t="s">
        <v>20</v>
      </c>
      <c r="B24" s="1"/>
      <c r="C24" s="112">
        <f t="shared" ref="C24" si="2">SUM(C22*C23)*0.04</f>
        <v>0</v>
      </c>
    </row>
    <row r="25" spans="1:3" ht="18.75" customHeight="1" x14ac:dyDescent="0.3">
      <c r="A25" s="113"/>
      <c r="B25" s="114"/>
      <c r="C25" s="115"/>
    </row>
    <row r="26" spans="1:3" ht="18.75" customHeight="1" x14ac:dyDescent="0.3">
      <c r="A26" s="110"/>
      <c r="B26" s="1"/>
      <c r="C26" s="112">
        <f>SUM($C$10)</f>
        <v>833000</v>
      </c>
    </row>
    <row r="27" spans="1:3" ht="18.75" customHeight="1" x14ac:dyDescent="0.3">
      <c r="A27" s="110" t="s">
        <v>21</v>
      </c>
      <c r="B27" s="1"/>
      <c r="C27" s="111"/>
    </row>
    <row r="28" spans="1:3" ht="18.75" customHeight="1" x14ac:dyDescent="0.3">
      <c r="A28" s="110" t="s">
        <v>22</v>
      </c>
      <c r="B28" s="1"/>
      <c r="C28" s="112">
        <f t="shared" ref="C28" si="3">SUM(C26*C27)*0.03</f>
        <v>0</v>
      </c>
    </row>
    <row r="29" spans="1:3" ht="18.75" customHeight="1" x14ac:dyDescent="0.3">
      <c r="A29" s="113"/>
      <c r="B29" s="114"/>
      <c r="C29" s="115"/>
    </row>
    <row r="30" spans="1:3" ht="18.75" customHeight="1" x14ac:dyDescent="0.3">
      <c r="A30" s="110"/>
      <c r="B30" s="1"/>
      <c r="C30" s="112">
        <f>SUM($C$10)</f>
        <v>833000</v>
      </c>
    </row>
    <row r="31" spans="1:3" ht="18.75" customHeight="1" x14ac:dyDescent="0.3">
      <c r="A31" s="110" t="s">
        <v>23</v>
      </c>
      <c r="B31" s="1"/>
      <c r="C31" s="111"/>
    </row>
    <row r="32" spans="1:3" ht="18.75" customHeight="1" x14ac:dyDescent="0.3">
      <c r="A32" s="110" t="s">
        <v>24</v>
      </c>
      <c r="B32" s="1"/>
      <c r="C32" s="112">
        <f t="shared" ref="C32" si="4">SUM(C30*C31)*0.01</f>
        <v>0</v>
      </c>
    </row>
    <row r="33" spans="1:3" ht="18.75" customHeight="1" x14ac:dyDescent="0.3">
      <c r="A33" s="113"/>
      <c r="B33" s="114"/>
      <c r="C33" s="115"/>
    </row>
    <row r="34" spans="1:3" ht="18.75" customHeight="1" x14ac:dyDescent="0.3">
      <c r="A34" s="110"/>
      <c r="B34" s="1"/>
      <c r="C34" s="112">
        <f>SUM($C$10)</f>
        <v>833000</v>
      </c>
    </row>
    <row r="35" spans="1:3" ht="18.75" customHeight="1" x14ac:dyDescent="0.3">
      <c r="A35" s="110" t="s">
        <v>25</v>
      </c>
      <c r="B35" s="1"/>
      <c r="C35" s="112">
        <f>SUM(C12+C16+C20+C24+C28+C32)</f>
        <v>0</v>
      </c>
    </row>
    <row r="36" spans="1:3" ht="18.75" customHeight="1" x14ac:dyDescent="0.3">
      <c r="A36" s="110" t="s">
        <v>26</v>
      </c>
      <c r="B36" s="1"/>
      <c r="C36" s="112">
        <f t="shared" ref="C36" si="5">SUM(C34-C35)</f>
        <v>833000</v>
      </c>
    </row>
    <row r="37" spans="1:3" ht="8.85" customHeight="1" x14ac:dyDescent="0.3">
      <c r="A37" s="116"/>
      <c r="B37" s="117"/>
      <c r="C37" s="118"/>
    </row>
    <row r="38" spans="1:3" ht="24" customHeight="1" thickBot="1" x14ac:dyDescent="0.3">
      <c r="A38" s="107" t="s">
        <v>27</v>
      </c>
      <c r="B38" s="108"/>
      <c r="C38" s="109">
        <f>SUM(C36)</f>
        <v>833000</v>
      </c>
    </row>
    <row r="39" spans="1:3" ht="17.45" customHeight="1" thickBot="1" x14ac:dyDescent="0.3">
      <c r="A39" s="239" t="s">
        <v>5</v>
      </c>
      <c r="B39" s="240"/>
      <c r="C39" s="119"/>
    </row>
    <row r="40" spans="1:3" ht="17.45" customHeight="1" thickBot="1" x14ac:dyDescent="0.3">
      <c r="A40" s="228" t="s">
        <v>28</v>
      </c>
      <c r="B40" s="183"/>
      <c r="C40" s="229"/>
    </row>
    <row r="41" spans="1:3" ht="17.45" customHeight="1" x14ac:dyDescent="0.3">
      <c r="A41" s="120" t="s">
        <v>29</v>
      </c>
      <c r="B41" s="241"/>
      <c r="C41" s="242"/>
    </row>
    <row r="42" spans="1:3" ht="17.45" customHeight="1" thickBot="1" x14ac:dyDescent="0.35">
      <c r="A42" s="121" t="s">
        <v>30</v>
      </c>
      <c r="B42" s="243"/>
      <c r="C42" s="244"/>
    </row>
    <row r="43" spans="1:3" ht="18.75" thickBot="1" x14ac:dyDescent="0.3">
      <c r="A43" s="228" t="s">
        <v>31</v>
      </c>
      <c r="B43" s="183"/>
      <c r="C43" s="229"/>
    </row>
    <row r="44" spans="1:3" ht="125.25" customHeight="1" thickBot="1" x14ac:dyDescent="0.3">
      <c r="A44" s="230" t="s">
        <v>127</v>
      </c>
      <c r="B44" s="231"/>
      <c r="C44" s="232"/>
    </row>
    <row r="45" spans="1:3" ht="17.25" thickBot="1" x14ac:dyDescent="0.35">
      <c r="A45" s="122" t="s">
        <v>32</v>
      </c>
      <c r="B45" s="55"/>
      <c r="C45" s="123"/>
    </row>
    <row r="46" spans="1:3" ht="16.5" x14ac:dyDescent="0.3">
      <c r="A46" s="124" t="s">
        <v>33</v>
      </c>
      <c r="B46" s="125"/>
      <c r="C46" s="126"/>
    </row>
    <row r="47" spans="1:3" ht="16.5" x14ac:dyDescent="0.3">
      <c r="A47" s="127" t="s">
        <v>34</v>
      </c>
      <c r="B47" s="128"/>
      <c r="C47" s="129"/>
    </row>
    <row r="48" spans="1:3" ht="17.25" thickBot="1" x14ac:dyDescent="0.35">
      <c r="A48" s="130" t="s">
        <v>111</v>
      </c>
      <c r="B48" s="131"/>
      <c r="C48" s="132"/>
    </row>
    <row r="49" spans="3:3" ht="18.75" thickTop="1" x14ac:dyDescent="0.25">
      <c r="C49" s="3"/>
    </row>
  </sheetData>
  <sheetProtection algorithmName="SHA-512" hashValue="fmOUgqBtfwjUmq7rSPidzF8EUjBUNQg0jcvuQhwgfUUbkoB92ZO8slF/nN7jnpN8T1b91pPiVn3RgJEAd4O6wA==" saltValue="9/g1uKYChj47d5lUIUH9+A==" spinCount="100000" sheet="1" selectLockedCells="1"/>
  <mergeCells count="8">
    <mergeCell ref="A43:C43"/>
    <mergeCell ref="A44:C44"/>
    <mergeCell ref="A5:C5"/>
    <mergeCell ref="A8:C8"/>
    <mergeCell ref="A39:B39"/>
    <mergeCell ref="A40:C40"/>
    <mergeCell ref="B41:C41"/>
    <mergeCell ref="B42:C42"/>
  </mergeCells>
  <printOptions horizontalCentered="1"/>
  <pageMargins left="0.25" right="0.25" top="0.5" bottom="0.5" header="0.25" footer="0.3"/>
  <pageSetup paperSize="1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06C2-1FA9-4CDC-A3B5-D7653B301C6E}">
  <sheetPr>
    <tabColor theme="7" tint="-0.499984740745262"/>
    <pageSetUpPr fitToPage="1"/>
  </sheetPr>
  <dimension ref="A1:G101"/>
  <sheetViews>
    <sheetView view="pageBreakPreview" topLeftCell="A51" zoomScaleNormal="100" zoomScaleSheetLayoutView="100" workbookViewId="0">
      <selection activeCell="F62" sqref="F62"/>
    </sheetView>
  </sheetViews>
  <sheetFormatPr defaultRowHeight="15" x14ac:dyDescent="0.25"/>
  <cols>
    <col min="1" max="1" width="9.7109375" style="26" customWidth="1"/>
    <col min="2" max="2" width="15.7109375" style="26" customWidth="1"/>
    <col min="3" max="3" width="64" style="27" customWidth="1"/>
    <col min="4" max="4" width="14.7109375" style="26" customWidth="1"/>
    <col min="5" max="6" width="10.7109375" style="26" customWidth="1"/>
    <col min="7" max="7" width="25.7109375" style="26" customWidth="1"/>
  </cols>
  <sheetData>
    <row r="1" spans="1:7" ht="105" customHeight="1" thickBot="1" x14ac:dyDescent="0.3">
      <c r="A1" s="245" t="s">
        <v>130</v>
      </c>
      <c r="B1" s="246"/>
      <c r="C1" s="246"/>
      <c r="D1" s="246"/>
      <c r="E1" s="246"/>
      <c r="F1" s="246"/>
      <c r="G1" s="247"/>
    </row>
    <row r="2" spans="1:7" s="25" customFormat="1" ht="30" customHeight="1" x14ac:dyDescent="0.2">
      <c r="A2" s="62" t="s">
        <v>42</v>
      </c>
      <c r="B2" s="63" t="str">
        <f>'[2]Original Items Condensed'!C8</f>
        <v>Code Number</v>
      </c>
      <c r="C2" s="63" t="s">
        <v>41</v>
      </c>
      <c r="D2" s="64" t="s">
        <v>40</v>
      </c>
      <c r="E2" s="64" t="s">
        <v>39</v>
      </c>
      <c r="F2" s="65" t="s">
        <v>38</v>
      </c>
      <c r="G2" s="66" t="s">
        <v>37</v>
      </c>
    </row>
    <row r="3" spans="1:7" s="25" customFormat="1" ht="20.100000000000001" customHeight="1" thickBot="1" x14ac:dyDescent="0.3">
      <c r="A3" s="158">
        <v>1</v>
      </c>
      <c r="B3" s="159">
        <v>20100010</v>
      </c>
      <c r="C3" s="160" t="s">
        <v>138</v>
      </c>
      <c r="D3" s="161" t="s">
        <v>87</v>
      </c>
      <c r="E3" s="177">
        <v>6</v>
      </c>
      <c r="F3" s="134"/>
      <c r="G3" s="171">
        <f>SUM(E3*F3)</f>
        <v>0</v>
      </c>
    </row>
    <row r="4" spans="1:7" s="25" customFormat="1" ht="20.100000000000001" customHeight="1" thickBot="1" x14ac:dyDescent="0.3">
      <c r="A4" s="163">
        <f>A3+1</f>
        <v>2</v>
      </c>
      <c r="B4" s="164">
        <v>20100110</v>
      </c>
      <c r="C4" s="165" t="s">
        <v>139</v>
      </c>
      <c r="D4" s="166" t="s">
        <v>87</v>
      </c>
      <c r="E4" s="162">
        <v>15</v>
      </c>
      <c r="F4" s="134"/>
      <c r="G4" s="171">
        <f t="shared" ref="G4:G67" si="0">SUM(E4*F4)</f>
        <v>0</v>
      </c>
    </row>
    <row r="5" spans="1:7" s="25" customFormat="1" ht="20.100000000000001" customHeight="1" thickBot="1" x14ac:dyDescent="0.3">
      <c r="A5" s="163">
        <f t="shared" ref="A5:A67" si="1">A4+1</f>
        <v>3</v>
      </c>
      <c r="B5" s="164">
        <v>20100210</v>
      </c>
      <c r="C5" s="165" t="s">
        <v>140</v>
      </c>
      <c r="D5" s="166" t="s">
        <v>87</v>
      </c>
      <c r="E5" s="162">
        <v>92</v>
      </c>
      <c r="F5" s="134"/>
      <c r="G5" s="171">
        <f t="shared" si="0"/>
        <v>0</v>
      </c>
    </row>
    <row r="6" spans="1:7" s="25" customFormat="1" ht="20.100000000000001" customHeight="1" thickBot="1" x14ac:dyDescent="0.3">
      <c r="A6" s="163">
        <f t="shared" si="1"/>
        <v>4</v>
      </c>
      <c r="B6" s="164">
        <v>20200100</v>
      </c>
      <c r="C6" s="165" t="s">
        <v>56</v>
      </c>
      <c r="D6" s="166" t="s">
        <v>86</v>
      </c>
      <c r="E6" s="162">
        <v>1698</v>
      </c>
      <c r="F6" s="134"/>
      <c r="G6" s="171">
        <f t="shared" si="0"/>
        <v>0</v>
      </c>
    </row>
    <row r="7" spans="1:7" s="25" customFormat="1" ht="20.100000000000001" customHeight="1" thickBot="1" x14ac:dyDescent="0.3">
      <c r="A7" s="163">
        <f t="shared" si="1"/>
        <v>5</v>
      </c>
      <c r="B7" s="164" t="s">
        <v>141</v>
      </c>
      <c r="C7" s="165" t="s">
        <v>57</v>
      </c>
      <c r="D7" s="166" t="s">
        <v>88</v>
      </c>
      <c r="E7" s="162">
        <v>8</v>
      </c>
      <c r="F7" s="134"/>
      <c r="G7" s="171">
        <f t="shared" si="0"/>
        <v>0</v>
      </c>
    </row>
    <row r="8" spans="1:7" s="25" customFormat="1" ht="20.100000000000001" customHeight="1" thickBot="1" x14ac:dyDescent="0.3">
      <c r="A8" s="163">
        <f t="shared" si="1"/>
        <v>6</v>
      </c>
      <c r="B8" s="164" t="s">
        <v>142</v>
      </c>
      <c r="C8" s="165" t="s">
        <v>143</v>
      </c>
      <c r="D8" s="166" t="s">
        <v>94</v>
      </c>
      <c r="E8" s="162">
        <v>60</v>
      </c>
      <c r="F8" s="134"/>
      <c r="G8" s="171">
        <f t="shared" si="0"/>
        <v>0</v>
      </c>
    </row>
    <row r="9" spans="1:7" s="25" customFormat="1" ht="20.100000000000001" customHeight="1" thickBot="1" x14ac:dyDescent="0.3">
      <c r="A9" s="163">
        <f t="shared" si="1"/>
        <v>7</v>
      </c>
      <c r="B9" s="164">
        <v>20800150</v>
      </c>
      <c r="C9" s="165" t="s">
        <v>58</v>
      </c>
      <c r="D9" s="166" t="s">
        <v>86</v>
      </c>
      <c r="E9" s="162">
        <v>98</v>
      </c>
      <c r="F9" s="134"/>
      <c r="G9" s="171">
        <f t="shared" si="0"/>
        <v>0</v>
      </c>
    </row>
    <row r="10" spans="1:7" s="25" customFormat="1" ht="20.100000000000001" customHeight="1" thickBot="1" x14ac:dyDescent="0.3">
      <c r="A10" s="163">
        <f t="shared" si="1"/>
        <v>8</v>
      </c>
      <c r="B10" s="164">
        <v>21101615</v>
      </c>
      <c r="C10" s="165" t="s">
        <v>59</v>
      </c>
      <c r="D10" s="166" t="s">
        <v>89</v>
      </c>
      <c r="E10" s="167">
        <v>1789</v>
      </c>
      <c r="F10" s="134"/>
      <c r="G10" s="171">
        <f t="shared" si="0"/>
        <v>0</v>
      </c>
    </row>
    <row r="11" spans="1:7" s="25" customFormat="1" ht="20.100000000000001" customHeight="1" thickBot="1" x14ac:dyDescent="0.3">
      <c r="A11" s="163">
        <f t="shared" si="1"/>
        <v>9</v>
      </c>
      <c r="B11" s="164">
        <v>25200110</v>
      </c>
      <c r="C11" s="165" t="s">
        <v>60</v>
      </c>
      <c r="D11" s="166" t="s">
        <v>89</v>
      </c>
      <c r="E11" s="167">
        <v>1703</v>
      </c>
      <c r="F11" s="134"/>
      <c r="G11" s="171">
        <f t="shared" si="0"/>
        <v>0</v>
      </c>
    </row>
    <row r="12" spans="1:7" s="25" customFormat="1" ht="20.100000000000001" customHeight="1" thickBot="1" x14ac:dyDescent="0.3">
      <c r="A12" s="163">
        <f t="shared" si="1"/>
        <v>10</v>
      </c>
      <c r="B12" s="164" t="s">
        <v>144</v>
      </c>
      <c r="C12" s="165" t="s">
        <v>145</v>
      </c>
      <c r="D12" s="166" t="s">
        <v>88</v>
      </c>
      <c r="E12" s="167">
        <v>40</v>
      </c>
      <c r="F12" s="134"/>
      <c r="G12" s="171">
        <f t="shared" si="0"/>
        <v>0</v>
      </c>
    </row>
    <row r="13" spans="1:7" s="25" customFormat="1" ht="20.100000000000001" customHeight="1" thickBot="1" x14ac:dyDescent="0.3">
      <c r="A13" s="163">
        <f t="shared" si="1"/>
        <v>11</v>
      </c>
      <c r="B13" s="164" t="s">
        <v>146</v>
      </c>
      <c r="C13" s="165" t="s">
        <v>61</v>
      </c>
      <c r="D13" s="166" t="s">
        <v>89</v>
      </c>
      <c r="E13" s="167">
        <v>85</v>
      </c>
      <c r="F13" s="134"/>
      <c r="G13" s="171">
        <f t="shared" si="0"/>
        <v>0</v>
      </c>
    </row>
    <row r="14" spans="1:7" s="25" customFormat="1" ht="20.100000000000001" customHeight="1" thickBot="1" x14ac:dyDescent="0.3">
      <c r="A14" s="163">
        <f t="shared" si="1"/>
        <v>12</v>
      </c>
      <c r="B14" s="164">
        <v>28000510</v>
      </c>
      <c r="C14" s="165" t="s">
        <v>84</v>
      </c>
      <c r="D14" s="166" t="s">
        <v>88</v>
      </c>
      <c r="E14" s="167">
        <v>5</v>
      </c>
      <c r="F14" s="134"/>
      <c r="G14" s="171">
        <f t="shared" si="0"/>
        <v>0</v>
      </c>
    </row>
    <row r="15" spans="1:7" s="25" customFormat="1" ht="20.100000000000001" customHeight="1" thickBot="1" x14ac:dyDescent="0.3">
      <c r="A15" s="163">
        <f t="shared" si="1"/>
        <v>13</v>
      </c>
      <c r="B15" s="164" t="s">
        <v>98</v>
      </c>
      <c r="C15" s="165" t="s">
        <v>99</v>
      </c>
      <c r="D15" s="166" t="s">
        <v>86</v>
      </c>
      <c r="E15" s="167">
        <v>2</v>
      </c>
      <c r="F15" s="134"/>
      <c r="G15" s="171">
        <f t="shared" si="0"/>
        <v>0</v>
      </c>
    </row>
    <row r="16" spans="1:7" s="25" customFormat="1" ht="20.100000000000001" customHeight="1" thickBot="1" x14ac:dyDescent="0.3">
      <c r="A16" s="163">
        <f t="shared" si="1"/>
        <v>14</v>
      </c>
      <c r="B16" s="164">
        <v>31101100</v>
      </c>
      <c r="C16" s="165" t="s">
        <v>147</v>
      </c>
      <c r="D16" s="166" t="s">
        <v>86</v>
      </c>
      <c r="E16" s="167">
        <v>888</v>
      </c>
      <c r="F16" s="134"/>
      <c r="G16" s="171">
        <f t="shared" si="0"/>
        <v>0</v>
      </c>
    </row>
    <row r="17" spans="1:7" s="25" customFormat="1" ht="20.100000000000001" customHeight="1" thickBot="1" x14ac:dyDescent="0.3">
      <c r="A17" s="163">
        <f t="shared" si="1"/>
        <v>15</v>
      </c>
      <c r="B17" s="164">
        <v>35300200</v>
      </c>
      <c r="C17" s="165" t="s">
        <v>62</v>
      </c>
      <c r="D17" s="166" t="s">
        <v>89</v>
      </c>
      <c r="E17" s="167">
        <v>4627</v>
      </c>
      <c r="F17" s="134"/>
      <c r="G17" s="171">
        <f t="shared" si="0"/>
        <v>0</v>
      </c>
    </row>
    <row r="18" spans="1:7" s="25" customFormat="1" ht="20.100000000000001" customHeight="1" thickBot="1" x14ac:dyDescent="0.3">
      <c r="A18" s="163">
        <f t="shared" si="1"/>
        <v>16</v>
      </c>
      <c r="B18" s="164">
        <v>40600290</v>
      </c>
      <c r="C18" s="165" t="s">
        <v>63</v>
      </c>
      <c r="D18" s="166" t="s">
        <v>90</v>
      </c>
      <c r="E18" s="167">
        <v>4545</v>
      </c>
      <c r="F18" s="134"/>
      <c r="G18" s="171">
        <f t="shared" si="0"/>
        <v>0</v>
      </c>
    </row>
    <row r="19" spans="1:7" s="25" customFormat="1" ht="20.100000000000001" customHeight="1" thickBot="1" x14ac:dyDescent="0.3">
      <c r="A19" s="163">
        <f t="shared" si="1"/>
        <v>17</v>
      </c>
      <c r="B19" s="164">
        <v>40600525</v>
      </c>
      <c r="C19" s="165" t="s">
        <v>148</v>
      </c>
      <c r="D19" s="166" t="s">
        <v>91</v>
      </c>
      <c r="E19" s="162">
        <v>2</v>
      </c>
      <c r="F19" s="134"/>
      <c r="G19" s="171">
        <f t="shared" si="0"/>
        <v>0</v>
      </c>
    </row>
    <row r="20" spans="1:7" s="25" customFormat="1" ht="20.100000000000001" customHeight="1" thickBot="1" x14ac:dyDescent="0.3">
      <c r="A20" s="163">
        <f t="shared" si="1"/>
        <v>18</v>
      </c>
      <c r="B20" s="164">
        <v>40600635</v>
      </c>
      <c r="C20" s="165" t="s">
        <v>64</v>
      </c>
      <c r="D20" s="166" t="s">
        <v>91</v>
      </c>
      <c r="E20" s="162">
        <v>424</v>
      </c>
      <c r="F20" s="134"/>
      <c r="G20" s="171">
        <f t="shared" si="0"/>
        <v>0</v>
      </c>
    </row>
    <row r="21" spans="1:7" s="25" customFormat="1" ht="20.100000000000001" customHeight="1" thickBot="1" x14ac:dyDescent="0.3">
      <c r="A21" s="163">
        <f t="shared" si="1"/>
        <v>19</v>
      </c>
      <c r="B21" s="164">
        <v>40604060</v>
      </c>
      <c r="C21" s="165" t="s">
        <v>149</v>
      </c>
      <c r="D21" s="166" t="s">
        <v>91</v>
      </c>
      <c r="E21" s="162">
        <v>566</v>
      </c>
      <c r="F21" s="134"/>
      <c r="G21" s="171">
        <f t="shared" si="0"/>
        <v>0</v>
      </c>
    </row>
    <row r="22" spans="1:7" s="25" customFormat="1" ht="20.100000000000001" customHeight="1" thickBot="1" x14ac:dyDescent="0.3">
      <c r="A22" s="163">
        <f t="shared" si="1"/>
        <v>20</v>
      </c>
      <c r="B22" s="164">
        <v>80173</v>
      </c>
      <c r="C22" s="165" t="s">
        <v>65</v>
      </c>
      <c r="D22" s="166" t="s">
        <v>92</v>
      </c>
      <c r="E22" s="167">
        <v>3</v>
      </c>
      <c r="F22" s="134"/>
      <c r="G22" s="171">
        <f t="shared" si="0"/>
        <v>0</v>
      </c>
    </row>
    <row r="23" spans="1:7" s="25" customFormat="1" ht="20.100000000000001" customHeight="1" thickBot="1" x14ac:dyDescent="0.3">
      <c r="A23" s="163">
        <f t="shared" si="1"/>
        <v>21</v>
      </c>
      <c r="B23" s="164">
        <v>42300400</v>
      </c>
      <c r="C23" s="165" t="s">
        <v>150</v>
      </c>
      <c r="D23" s="166" t="s">
        <v>89</v>
      </c>
      <c r="E23" s="167">
        <v>330</v>
      </c>
      <c r="F23" s="134"/>
      <c r="G23" s="171">
        <f t="shared" si="0"/>
        <v>0</v>
      </c>
    </row>
    <row r="24" spans="1:7" s="25" customFormat="1" ht="20.100000000000001" customHeight="1" thickBot="1" x14ac:dyDescent="0.3">
      <c r="A24" s="163">
        <f t="shared" si="1"/>
        <v>22</v>
      </c>
      <c r="B24" s="164" t="s">
        <v>151</v>
      </c>
      <c r="C24" s="165" t="s">
        <v>152</v>
      </c>
      <c r="D24" s="166" t="s">
        <v>93</v>
      </c>
      <c r="E24" s="167">
        <v>10467</v>
      </c>
      <c r="F24" s="134"/>
      <c r="G24" s="171">
        <f t="shared" si="0"/>
        <v>0</v>
      </c>
    </row>
    <row r="25" spans="1:7" s="25" customFormat="1" ht="20.100000000000001" customHeight="1" thickBot="1" x14ac:dyDescent="0.3">
      <c r="A25" s="163">
        <f t="shared" si="1"/>
        <v>23</v>
      </c>
      <c r="B25" s="164" t="s">
        <v>153</v>
      </c>
      <c r="C25" s="165" t="s">
        <v>154</v>
      </c>
      <c r="D25" s="166" t="s">
        <v>93</v>
      </c>
      <c r="E25" s="167">
        <v>1639</v>
      </c>
      <c r="F25" s="134"/>
      <c r="G25" s="171">
        <f t="shared" si="0"/>
        <v>0</v>
      </c>
    </row>
    <row r="26" spans="1:7" s="25" customFormat="1" ht="20.100000000000001" customHeight="1" thickBot="1" x14ac:dyDescent="0.3">
      <c r="A26" s="163">
        <f t="shared" si="1"/>
        <v>24</v>
      </c>
      <c r="B26" s="164" t="s">
        <v>155</v>
      </c>
      <c r="C26" s="165" t="s">
        <v>156</v>
      </c>
      <c r="D26" s="166" t="s">
        <v>93</v>
      </c>
      <c r="E26" s="167">
        <v>1585</v>
      </c>
      <c r="F26" s="134"/>
      <c r="G26" s="171">
        <f t="shared" si="0"/>
        <v>0</v>
      </c>
    </row>
    <row r="27" spans="1:7" s="25" customFormat="1" ht="20.100000000000001" customHeight="1" thickBot="1" x14ac:dyDescent="0.3">
      <c r="A27" s="163">
        <f t="shared" si="1"/>
        <v>25</v>
      </c>
      <c r="B27" s="164" t="s">
        <v>157</v>
      </c>
      <c r="C27" s="165" t="s">
        <v>158</v>
      </c>
      <c r="D27" s="166" t="s">
        <v>93</v>
      </c>
      <c r="E27" s="167">
        <v>0</v>
      </c>
      <c r="F27" s="134"/>
      <c r="G27" s="171">
        <f t="shared" si="0"/>
        <v>0</v>
      </c>
    </row>
    <row r="28" spans="1:7" s="25" customFormat="1" ht="20.100000000000001" customHeight="1" thickBot="1" x14ac:dyDescent="0.3">
      <c r="A28" s="163">
        <f t="shared" si="1"/>
        <v>26</v>
      </c>
      <c r="B28" s="164" t="s">
        <v>159</v>
      </c>
      <c r="C28" s="165" t="s">
        <v>66</v>
      </c>
      <c r="D28" s="168" t="s">
        <v>93</v>
      </c>
      <c r="E28" s="167">
        <v>336</v>
      </c>
      <c r="F28" s="134"/>
      <c r="G28" s="171">
        <f t="shared" si="0"/>
        <v>0</v>
      </c>
    </row>
    <row r="29" spans="1:7" s="25" customFormat="1" ht="20.100000000000001" customHeight="1" thickBot="1" x14ac:dyDescent="0.3">
      <c r="A29" s="163">
        <f t="shared" si="1"/>
        <v>27</v>
      </c>
      <c r="B29" s="164" t="s">
        <v>160</v>
      </c>
      <c r="C29" s="165" t="s">
        <v>70</v>
      </c>
      <c r="D29" s="166" t="s">
        <v>89</v>
      </c>
      <c r="E29" s="167">
        <v>422</v>
      </c>
      <c r="F29" s="134"/>
      <c r="G29" s="171">
        <f t="shared" si="0"/>
        <v>0</v>
      </c>
    </row>
    <row r="30" spans="1:7" s="25" customFormat="1" ht="20.100000000000001" customHeight="1" thickBot="1" x14ac:dyDescent="0.3">
      <c r="A30" s="163">
        <f t="shared" si="1"/>
        <v>28</v>
      </c>
      <c r="B30" s="164" t="s">
        <v>161</v>
      </c>
      <c r="C30" s="165" t="s">
        <v>71</v>
      </c>
      <c r="D30" s="166" t="s">
        <v>89</v>
      </c>
      <c r="E30" s="167">
        <v>4666</v>
      </c>
      <c r="F30" s="134"/>
      <c r="G30" s="171">
        <f t="shared" si="0"/>
        <v>0</v>
      </c>
    </row>
    <row r="31" spans="1:7" s="25" customFormat="1" ht="20.100000000000001" customHeight="1" thickBot="1" x14ac:dyDescent="0.3">
      <c r="A31" s="163">
        <f t="shared" si="1"/>
        <v>29</v>
      </c>
      <c r="B31" s="164">
        <v>44000500</v>
      </c>
      <c r="C31" s="165" t="s">
        <v>72</v>
      </c>
      <c r="D31" s="166" t="s">
        <v>94</v>
      </c>
      <c r="E31" s="167">
        <v>830</v>
      </c>
      <c r="F31" s="134"/>
      <c r="G31" s="171">
        <f t="shared" si="0"/>
        <v>0</v>
      </c>
    </row>
    <row r="32" spans="1:7" s="25" customFormat="1" ht="20.100000000000001" customHeight="1" thickBot="1" x14ac:dyDescent="0.3">
      <c r="A32" s="163">
        <f t="shared" si="1"/>
        <v>30</v>
      </c>
      <c r="B32" s="164">
        <v>44000600</v>
      </c>
      <c r="C32" s="165" t="s">
        <v>162</v>
      </c>
      <c r="D32" s="166" t="s">
        <v>93</v>
      </c>
      <c r="E32" s="167">
        <v>11376</v>
      </c>
      <c r="F32" s="134"/>
      <c r="G32" s="171">
        <f t="shared" si="0"/>
        <v>0</v>
      </c>
    </row>
    <row r="33" spans="1:7" s="25" customFormat="1" ht="20.100000000000001" customHeight="1" thickBot="1" x14ac:dyDescent="0.3">
      <c r="A33" s="163">
        <f t="shared" si="1"/>
        <v>31</v>
      </c>
      <c r="B33" s="164" t="s">
        <v>163</v>
      </c>
      <c r="C33" s="165" t="s">
        <v>68</v>
      </c>
      <c r="D33" s="166" t="s">
        <v>94</v>
      </c>
      <c r="E33" s="167">
        <v>422</v>
      </c>
      <c r="F33" s="134"/>
      <c r="G33" s="171">
        <f t="shared" si="0"/>
        <v>0</v>
      </c>
    </row>
    <row r="34" spans="1:7" s="25" customFormat="1" ht="20.100000000000001" customHeight="1" thickBot="1" x14ac:dyDescent="0.3">
      <c r="A34" s="163">
        <f t="shared" si="1"/>
        <v>32</v>
      </c>
      <c r="B34" s="164" t="s">
        <v>164</v>
      </c>
      <c r="C34" s="165" t="s">
        <v>165</v>
      </c>
      <c r="D34" s="166" t="s">
        <v>94</v>
      </c>
      <c r="E34" s="167">
        <v>0</v>
      </c>
      <c r="F34" s="134"/>
      <c r="G34" s="171">
        <f t="shared" si="0"/>
        <v>0</v>
      </c>
    </row>
    <row r="35" spans="1:7" s="25" customFormat="1" ht="20.100000000000001" customHeight="1" thickBot="1" x14ac:dyDescent="0.3">
      <c r="A35" s="163">
        <f t="shared" si="1"/>
        <v>33</v>
      </c>
      <c r="B35" s="164" t="s">
        <v>166</v>
      </c>
      <c r="C35" s="165" t="s">
        <v>167</v>
      </c>
      <c r="D35" s="166" t="s">
        <v>94</v>
      </c>
      <c r="E35" s="167">
        <v>0</v>
      </c>
      <c r="F35" s="134"/>
      <c r="G35" s="171">
        <f t="shared" si="0"/>
        <v>0</v>
      </c>
    </row>
    <row r="36" spans="1:7" s="25" customFormat="1" ht="20.100000000000001" customHeight="1" thickBot="1" x14ac:dyDescent="0.3">
      <c r="A36" s="163">
        <f t="shared" si="1"/>
        <v>34</v>
      </c>
      <c r="B36" s="164" t="s">
        <v>168</v>
      </c>
      <c r="C36" s="165" t="s">
        <v>169</v>
      </c>
      <c r="D36" s="166" t="s">
        <v>94</v>
      </c>
      <c r="E36" s="167">
        <v>0</v>
      </c>
      <c r="F36" s="134"/>
      <c r="G36" s="171">
        <f t="shared" si="0"/>
        <v>0</v>
      </c>
    </row>
    <row r="37" spans="1:7" s="25" customFormat="1" ht="20.100000000000001" customHeight="1" thickBot="1" x14ac:dyDescent="0.3">
      <c r="A37" s="163">
        <f t="shared" si="1"/>
        <v>35</v>
      </c>
      <c r="B37" s="164" t="s">
        <v>170</v>
      </c>
      <c r="C37" s="165" t="s">
        <v>171</v>
      </c>
      <c r="D37" s="166" t="s">
        <v>94</v>
      </c>
      <c r="E37" s="167">
        <v>74</v>
      </c>
      <c r="F37" s="134"/>
      <c r="G37" s="171">
        <f t="shared" si="0"/>
        <v>0</v>
      </c>
    </row>
    <row r="38" spans="1:7" s="25" customFormat="1" ht="20.100000000000001" customHeight="1" thickBot="1" x14ac:dyDescent="0.3">
      <c r="A38" s="163">
        <f t="shared" si="1"/>
        <v>36</v>
      </c>
      <c r="B38" s="164" t="s">
        <v>172</v>
      </c>
      <c r="C38" s="165" t="s">
        <v>74</v>
      </c>
      <c r="D38" s="166" t="s">
        <v>94</v>
      </c>
      <c r="E38" s="162">
        <v>4152</v>
      </c>
      <c r="F38" s="134"/>
      <c r="G38" s="171">
        <f t="shared" si="0"/>
        <v>0</v>
      </c>
    </row>
    <row r="39" spans="1:7" s="25" customFormat="1" ht="20.100000000000001" customHeight="1" thickBot="1" x14ac:dyDescent="0.3">
      <c r="A39" s="163">
        <f t="shared" si="1"/>
        <v>37</v>
      </c>
      <c r="B39" s="164" t="s">
        <v>173</v>
      </c>
      <c r="C39" s="165" t="s">
        <v>174</v>
      </c>
      <c r="D39" s="166" t="s">
        <v>88</v>
      </c>
      <c r="E39" s="167">
        <v>2</v>
      </c>
      <c r="F39" s="134"/>
      <c r="G39" s="171">
        <f t="shared" si="0"/>
        <v>0</v>
      </c>
    </row>
    <row r="40" spans="1:7" s="25" customFormat="1" ht="20.100000000000001" customHeight="1" thickBot="1" x14ac:dyDescent="0.3">
      <c r="A40" s="163">
        <f t="shared" si="1"/>
        <v>38</v>
      </c>
      <c r="B40" s="159" t="s">
        <v>175</v>
      </c>
      <c r="C40" s="165" t="s">
        <v>176</v>
      </c>
      <c r="D40" s="161" t="s">
        <v>88</v>
      </c>
      <c r="E40" s="167">
        <v>0</v>
      </c>
      <c r="F40" s="134"/>
      <c r="G40" s="171">
        <f t="shared" si="0"/>
        <v>0</v>
      </c>
    </row>
    <row r="41" spans="1:7" s="25" customFormat="1" ht="20.100000000000001" customHeight="1" thickBot="1" x14ac:dyDescent="0.3">
      <c r="A41" s="163">
        <f t="shared" si="1"/>
        <v>39</v>
      </c>
      <c r="B41" s="164" t="s">
        <v>177</v>
      </c>
      <c r="C41" s="165" t="s">
        <v>178</v>
      </c>
      <c r="D41" s="166" t="s">
        <v>95</v>
      </c>
      <c r="E41" s="162">
        <v>3</v>
      </c>
      <c r="F41" s="134"/>
      <c r="G41" s="171">
        <f t="shared" si="0"/>
        <v>0</v>
      </c>
    </row>
    <row r="42" spans="1:7" s="25" customFormat="1" ht="20.100000000000001" customHeight="1" thickBot="1" x14ac:dyDescent="0.3">
      <c r="A42" s="163">
        <f t="shared" si="1"/>
        <v>40</v>
      </c>
      <c r="B42" s="164">
        <v>60250200</v>
      </c>
      <c r="C42" s="165" t="s">
        <v>179</v>
      </c>
      <c r="D42" s="166" t="s">
        <v>180</v>
      </c>
      <c r="E42" s="167">
        <v>2</v>
      </c>
      <c r="F42" s="134"/>
      <c r="G42" s="171">
        <f t="shared" si="0"/>
        <v>0</v>
      </c>
    </row>
    <row r="43" spans="1:7" s="25" customFormat="1" ht="20.100000000000001" customHeight="1" thickBot="1" x14ac:dyDescent="0.3">
      <c r="A43" s="163">
        <f t="shared" si="1"/>
        <v>41</v>
      </c>
      <c r="B43" s="164">
        <v>60255500</v>
      </c>
      <c r="C43" s="165" t="s">
        <v>181</v>
      </c>
      <c r="D43" s="166" t="s">
        <v>180</v>
      </c>
      <c r="E43" s="167">
        <v>7</v>
      </c>
      <c r="F43" s="134"/>
      <c r="G43" s="171">
        <f t="shared" si="0"/>
        <v>0</v>
      </c>
    </row>
    <row r="44" spans="1:7" s="25" customFormat="1" ht="20.100000000000001" customHeight="1" thickBot="1" x14ac:dyDescent="0.3">
      <c r="A44" s="163">
        <f t="shared" si="1"/>
        <v>42</v>
      </c>
      <c r="B44" s="164">
        <v>60260100</v>
      </c>
      <c r="C44" s="165" t="s">
        <v>182</v>
      </c>
      <c r="D44" s="166" t="s">
        <v>180</v>
      </c>
      <c r="E44" s="167">
        <v>1</v>
      </c>
      <c r="F44" s="134"/>
      <c r="G44" s="171">
        <f t="shared" si="0"/>
        <v>0</v>
      </c>
    </row>
    <row r="45" spans="1:7" s="25" customFormat="1" ht="20.100000000000001" customHeight="1" thickBot="1" x14ac:dyDescent="0.3">
      <c r="A45" s="163">
        <f t="shared" si="1"/>
        <v>43</v>
      </c>
      <c r="B45" s="164" t="s">
        <v>183</v>
      </c>
      <c r="C45" s="165" t="s">
        <v>73</v>
      </c>
      <c r="D45" s="166" t="s">
        <v>88</v>
      </c>
      <c r="E45" s="167">
        <v>3</v>
      </c>
      <c r="F45" s="134"/>
      <c r="G45" s="171">
        <f t="shared" si="0"/>
        <v>0</v>
      </c>
    </row>
    <row r="46" spans="1:7" s="25" customFormat="1" ht="20.100000000000001" customHeight="1" thickBot="1" x14ac:dyDescent="0.3">
      <c r="A46" s="163">
        <f t="shared" si="1"/>
        <v>44</v>
      </c>
      <c r="B46" s="164" t="s">
        <v>184</v>
      </c>
      <c r="C46" s="165" t="s">
        <v>101</v>
      </c>
      <c r="D46" s="166" t="s">
        <v>88</v>
      </c>
      <c r="E46" s="167">
        <v>1</v>
      </c>
      <c r="F46" s="134"/>
      <c r="G46" s="171">
        <f t="shared" si="0"/>
        <v>0</v>
      </c>
    </row>
    <row r="47" spans="1:7" s="25" customFormat="1" ht="20.100000000000001" customHeight="1" thickBot="1" x14ac:dyDescent="0.3">
      <c r="A47" s="163">
        <f t="shared" si="1"/>
        <v>45</v>
      </c>
      <c r="B47" s="164" t="s">
        <v>185</v>
      </c>
      <c r="C47" s="165" t="s">
        <v>186</v>
      </c>
      <c r="D47" s="166" t="s">
        <v>94</v>
      </c>
      <c r="E47" s="167">
        <v>2418</v>
      </c>
      <c r="F47" s="134"/>
      <c r="G47" s="171">
        <f t="shared" si="0"/>
        <v>0</v>
      </c>
    </row>
    <row r="48" spans="1:7" s="25" customFormat="1" ht="20.100000000000001" customHeight="1" thickBot="1" x14ac:dyDescent="0.3">
      <c r="A48" s="163">
        <f t="shared" si="1"/>
        <v>46</v>
      </c>
      <c r="B48" s="164" t="s">
        <v>187</v>
      </c>
      <c r="C48" s="165" t="s">
        <v>67</v>
      </c>
      <c r="D48" s="166" t="s">
        <v>94</v>
      </c>
      <c r="E48" s="167">
        <v>541</v>
      </c>
      <c r="F48" s="134"/>
      <c r="G48" s="171">
        <f t="shared" si="0"/>
        <v>0</v>
      </c>
    </row>
    <row r="49" spans="1:7" s="25" customFormat="1" ht="20.100000000000001" customHeight="1" thickBot="1" x14ac:dyDescent="0.3">
      <c r="A49" s="163">
        <f t="shared" si="1"/>
        <v>47</v>
      </c>
      <c r="B49" s="164" t="s">
        <v>188</v>
      </c>
      <c r="C49" s="165" t="s">
        <v>189</v>
      </c>
      <c r="D49" s="166" t="s">
        <v>92</v>
      </c>
      <c r="E49" s="167">
        <v>6</v>
      </c>
      <c r="F49" s="134"/>
      <c r="G49" s="171">
        <f t="shared" si="0"/>
        <v>0</v>
      </c>
    </row>
    <row r="50" spans="1:7" s="25" customFormat="1" ht="20.100000000000001" customHeight="1" thickBot="1" x14ac:dyDescent="0.3">
      <c r="A50" s="163">
        <f t="shared" si="1"/>
        <v>48</v>
      </c>
      <c r="B50" s="164" t="s">
        <v>190</v>
      </c>
      <c r="C50" s="165" t="s">
        <v>80</v>
      </c>
      <c r="D50" s="166" t="s">
        <v>96</v>
      </c>
      <c r="E50" s="167">
        <v>1</v>
      </c>
      <c r="F50" s="134"/>
      <c r="G50" s="171">
        <f t="shared" si="0"/>
        <v>0</v>
      </c>
    </row>
    <row r="51" spans="1:7" s="25" customFormat="1" ht="20.100000000000001" customHeight="1" thickBot="1" x14ac:dyDescent="0.3">
      <c r="A51" s="163">
        <f t="shared" si="1"/>
        <v>49</v>
      </c>
      <c r="B51" s="164" t="s">
        <v>191</v>
      </c>
      <c r="C51" s="165" t="s">
        <v>192</v>
      </c>
      <c r="D51" s="166" t="s">
        <v>88</v>
      </c>
      <c r="E51" s="167">
        <v>1</v>
      </c>
      <c r="F51" s="134"/>
      <c r="G51" s="171">
        <f t="shared" si="0"/>
        <v>0</v>
      </c>
    </row>
    <row r="52" spans="1:7" s="25" customFormat="1" ht="20.100000000000001" customHeight="1" thickBot="1" x14ac:dyDescent="0.3">
      <c r="A52" s="163">
        <f t="shared" si="1"/>
        <v>50</v>
      </c>
      <c r="B52" s="164" t="s">
        <v>193</v>
      </c>
      <c r="C52" s="165" t="s">
        <v>78</v>
      </c>
      <c r="D52" s="166" t="s">
        <v>88</v>
      </c>
      <c r="E52" s="167">
        <v>16</v>
      </c>
      <c r="F52" s="134"/>
      <c r="G52" s="171">
        <f t="shared" si="0"/>
        <v>0</v>
      </c>
    </row>
    <row r="53" spans="1:7" s="25" customFormat="1" ht="20.100000000000001" customHeight="1" thickBot="1" x14ac:dyDescent="0.3">
      <c r="A53" s="163">
        <f t="shared" si="1"/>
        <v>51</v>
      </c>
      <c r="B53" s="164" t="s">
        <v>194</v>
      </c>
      <c r="C53" s="165" t="s">
        <v>195</v>
      </c>
      <c r="D53" s="166" t="s">
        <v>88</v>
      </c>
      <c r="E53" s="167">
        <v>16</v>
      </c>
      <c r="F53" s="134"/>
      <c r="G53" s="171">
        <f t="shared" si="0"/>
        <v>0</v>
      </c>
    </row>
    <row r="54" spans="1:7" s="25" customFormat="1" ht="20.100000000000001" customHeight="1" thickBot="1" x14ac:dyDescent="0.3">
      <c r="A54" s="163">
        <f t="shared" si="1"/>
        <v>52</v>
      </c>
      <c r="B54" s="164" t="s">
        <v>196</v>
      </c>
      <c r="C54" s="165" t="s">
        <v>77</v>
      </c>
      <c r="D54" s="166" t="s">
        <v>88</v>
      </c>
      <c r="E54" s="167">
        <v>19</v>
      </c>
      <c r="F54" s="134"/>
      <c r="G54" s="171">
        <f t="shared" si="0"/>
        <v>0</v>
      </c>
    </row>
    <row r="55" spans="1:7" s="25" customFormat="1" ht="20.100000000000001" customHeight="1" thickBot="1" x14ac:dyDescent="0.3">
      <c r="A55" s="163">
        <f t="shared" si="1"/>
        <v>53</v>
      </c>
      <c r="B55" s="164" t="s">
        <v>197</v>
      </c>
      <c r="C55" s="165" t="s">
        <v>198</v>
      </c>
      <c r="D55" s="166" t="s">
        <v>88</v>
      </c>
      <c r="E55" s="167">
        <v>0</v>
      </c>
      <c r="F55" s="134"/>
      <c r="G55" s="171">
        <f t="shared" si="0"/>
        <v>0</v>
      </c>
    </row>
    <row r="56" spans="1:7" s="25" customFormat="1" ht="20.100000000000001" customHeight="1" thickBot="1" x14ac:dyDescent="0.3">
      <c r="A56" s="163">
        <f t="shared" si="1"/>
        <v>54</v>
      </c>
      <c r="B56" s="164">
        <v>78000200</v>
      </c>
      <c r="C56" s="165" t="s">
        <v>199</v>
      </c>
      <c r="D56" s="166" t="s">
        <v>94</v>
      </c>
      <c r="E56" s="162">
        <v>0</v>
      </c>
      <c r="F56" s="134"/>
      <c r="G56" s="171">
        <f t="shared" si="0"/>
        <v>0</v>
      </c>
    </row>
    <row r="57" spans="1:7" s="25" customFormat="1" ht="20.100000000000001" customHeight="1" thickBot="1" x14ac:dyDescent="0.3">
      <c r="A57" s="163">
        <f t="shared" si="1"/>
        <v>55</v>
      </c>
      <c r="B57" s="164">
        <v>78000400</v>
      </c>
      <c r="C57" s="165" t="s">
        <v>200</v>
      </c>
      <c r="D57" s="166" t="s">
        <v>94</v>
      </c>
      <c r="E57" s="167">
        <v>769</v>
      </c>
      <c r="F57" s="134"/>
      <c r="G57" s="171">
        <f t="shared" si="0"/>
        <v>0</v>
      </c>
    </row>
    <row r="58" spans="1:7" s="25" customFormat="1" ht="20.100000000000001" customHeight="1" thickBot="1" x14ac:dyDescent="0.3">
      <c r="A58" s="163">
        <f t="shared" si="1"/>
        <v>56</v>
      </c>
      <c r="B58" s="169">
        <v>78000600</v>
      </c>
      <c r="C58" s="165" t="s">
        <v>201</v>
      </c>
      <c r="D58" s="166" t="s">
        <v>94</v>
      </c>
      <c r="E58" s="167">
        <v>31</v>
      </c>
      <c r="F58" s="134"/>
      <c r="G58" s="171">
        <f t="shared" si="0"/>
        <v>0</v>
      </c>
    </row>
    <row r="59" spans="1:7" s="25" customFormat="1" ht="20.100000000000001" customHeight="1" thickBot="1" x14ac:dyDescent="0.3">
      <c r="A59" s="163">
        <f>A58+1</f>
        <v>57</v>
      </c>
      <c r="B59" s="164">
        <v>78000650</v>
      </c>
      <c r="C59" s="165" t="s">
        <v>202</v>
      </c>
      <c r="D59" s="166" t="s">
        <v>94</v>
      </c>
      <c r="E59" s="167">
        <v>464</v>
      </c>
      <c r="F59" s="134"/>
      <c r="G59" s="171">
        <f t="shared" si="0"/>
        <v>0</v>
      </c>
    </row>
    <row r="60" spans="1:7" s="25" customFormat="1" ht="20.100000000000001" customHeight="1" thickBot="1" x14ac:dyDescent="0.3">
      <c r="A60" s="163">
        <f t="shared" si="1"/>
        <v>58</v>
      </c>
      <c r="B60" s="164" t="s">
        <v>54</v>
      </c>
      <c r="C60" s="165" t="s">
        <v>75</v>
      </c>
      <c r="D60" s="166" t="s">
        <v>93</v>
      </c>
      <c r="E60" s="167">
        <v>2</v>
      </c>
      <c r="F60" s="134"/>
      <c r="G60" s="171">
        <f t="shared" si="0"/>
        <v>0</v>
      </c>
    </row>
    <row r="61" spans="1:7" s="25" customFormat="1" ht="20.100000000000001" customHeight="1" thickBot="1" x14ac:dyDescent="0.3">
      <c r="A61" s="163">
        <f t="shared" si="1"/>
        <v>59</v>
      </c>
      <c r="B61" s="164" t="s">
        <v>55</v>
      </c>
      <c r="C61" s="165" t="s">
        <v>76</v>
      </c>
      <c r="D61" s="166" t="s">
        <v>93</v>
      </c>
      <c r="E61" s="167">
        <v>38</v>
      </c>
      <c r="F61" s="134"/>
      <c r="G61" s="171">
        <f t="shared" si="0"/>
        <v>0</v>
      </c>
    </row>
    <row r="62" spans="1:7" s="25" customFormat="1" ht="20.100000000000001" customHeight="1" thickBot="1" x14ac:dyDescent="0.3">
      <c r="A62" s="163">
        <f t="shared" si="1"/>
        <v>60</v>
      </c>
      <c r="B62" s="164" t="s">
        <v>203</v>
      </c>
      <c r="C62" s="165" t="s">
        <v>100</v>
      </c>
      <c r="D62" s="166" t="s">
        <v>89</v>
      </c>
      <c r="E62" s="167">
        <v>1580</v>
      </c>
      <c r="F62" s="134"/>
      <c r="G62" s="171">
        <f t="shared" si="0"/>
        <v>0</v>
      </c>
    </row>
    <row r="63" spans="1:7" s="25" customFormat="1" ht="20.100000000000001" customHeight="1" thickBot="1" x14ac:dyDescent="0.3">
      <c r="A63" s="163">
        <f t="shared" si="1"/>
        <v>61</v>
      </c>
      <c r="B63" s="164" t="s">
        <v>204</v>
      </c>
      <c r="C63" s="165" t="s">
        <v>205</v>
      </c>
      <c r="D63" s="166" t="s">
        <v>91</v>
      </c>
      <c r="E63" s="162">
        <v>43</v>
      </c>
      <c r="F63" s="134"/>
      <c r="G63" s="171">
        <f t="shared" si="0"/>
        <v>0</v>
      </c>
    </row>
    <row r="64" spans="1:7" s="25" customFormat="1" ht="20.100000000000001" customHeight="1" thickBot="1" x14ac:dyDescent="0.3">
      <c r="A64" s="163">
        <f t="shared" si="1"/>
        <v>62</v>
      </c>
      <c r="B64" s="164" t="s">
        <v>206</v>
      </c>
      <c r="C64" s="165" t="s">
        <v>207</v>
      </c>
      <c r="D64" s="166" t="s">
        <v>88</v>
      </c>
      <c r="E64" s="162">
        <v>74</v>
      </c>
      <c r="F64" s="134"/>
      <c r="G64" s="171">
        <f t="shared" si="0"/>
        <v>0</v>
      </c>
    </row>
    <row r="65" spans="1:7" s="25" customFormat="1" ht="20.100000000000001" customHeight="1" thickBot="1" x14ac:dyDescent="0.3">
      <c r="A65" s="163">
        <f t="shared" si="1"/>
        <v>63</v>
      </c>
      <c r="B65" s="164" t="s">
        <v>144</v>
      </c>
      <c r="C65" s="165" t="s">
        <v>69</v>
      </c>
      <c r="D65" s="166" t="s">
        <v>89</v>
      </c>
      <c r="E65" s="167">
        <v>388</v>
      </c>
      <c r="F65" s="134"/>
      <c r="G65" s="171">
        <f t="shared" si="0"/>
        <v>0</v>
      </c>
    </row>
    <row r="66" spans="1:7" s="25" customFormat="1" ht="20.100000000000001" customHeight="1" thickBot="1" x14ac:dyDescent="0.3">
      <c r="A66" s="163">
        <f t="shared" si="1"/>
        <v>64</v>
      </c>
      <c r="B66" s="164" t="s">
        <v>144</v>
      </c>
      <c r="C66" s="165" t="s">
        <v>208</v>
      </c>
      <c r="D66" s="166" t="s">
        <v>88</v>
      </c>
      <c r="E66" s="167">
        <v>1</v>
      </c>
      <c r="F66" s="134"/>
      <c r="G66" s="171">
        <f t="shared" si="0"/>
        <v>0</v>
      </c>
    </row>
    <row r="67" spans="1:7" s="25" customFormat="1" ht="20.100000000000001" customHeight="1" thickBot="1" x14ac:dyDescent="0.3">
      <c r="A67" s="163">
        <f t="shared" si="1"/>
        <v>65</v>
      </c>
      <c r="B67" s="164" t="s">
        <v>209</v>
      </c>
      <c r="C67" s="165" t="s">
        <v>210</v>
      </c>
      <c r="D67" s="166" t="s">
        <v>88</v>
      </c>
      <c r="E67" s="167">
        <v>0</v>
      </c>
      <c r="F67" s="134"/>
      <c r="G67" s="171">
        <f t="shared" si="0"/>
        <v>0</v>
      </c>
    </row>
    <row r="68" spans="1:7" s="25" customFormat="1" ht="20.100000000000001" customHeight="1" thickBot="1" x14ac:dyDescent="0.3">
      <c r="A68" s="163">
        <f>A67+1</f>
        <v>66</v>
      </c>
      <c r="B68" s="164" t="s">
        <v>211</v>
      </c>
      <c r="C68" s="165" t="s">
        <v>212</v>
      </c>
      <c r="D68" s="166" t="s">
        <v>96</v>
      </c>
      <c r="E68" s="167">
        <v>0</v>
      </c>
      <c r="F68" s="134"/>
      <c r="G68" s="171">
        <f t="shared" ref="G68:G98" si="2">SUM(E68*F68)</f>
        <v>0</v>
      </c>
    </row>
    <row r="69" spans="1:7" s="25" customFormat="1" ht="20.100000000000001" customHeight="1" thickBot="1" x14ac:dyDescent="0.3">
      <c r="A69" s="163">
        <f t="shared" ref="A69:A98" si="3">A68+1</f>
        <v>67</v>
      </c>
      <c r="B69" s="164" t="s">
        <v>213</v>
      </c>
      <c r="C69" s="165" t="s">
        <v>214</v>
      </c>
      <c r="D69" s="166" t="s">
        <v>103</v>
      </c>
      <c r="E69" s="167">
        <v>2131</v>
      </c>
      <c r="F69" s="134"/>
      <c r="G69" s="171">
        <f t="shared" si="2"/>
        <v>0</v>
      </c>
    </row>
    <row r="70" spans="1:7" s="25" customFormat="1" ht="20.100000000000001" customHeight="1" thickBot="1" x14ac:dyDescent="0.3">
      <c r="A70" s="163">
        <f t="shared" si="3"/>
        <v>68</v>
      </c>
      <c r="B70" s="164" t="s">
        <v>215</v>
      </c>
      <c r="C70" s="165" t="s">
        <v>216</v>
      </c>
      <c r="D70" s="166" t="s">
        <v>103</v>
      </c>
      <c r="E70" s="167">
        <v>0</v>
      </c>
      <c r="F70" s="134"/>
      <c r="G70" s="171">
        <f t="shared" si="2"/>
        <v>0</v>
      </c>
    </row>
    <row r="71" spans="1:7" s="25" customFormat="1" ht="20.100000000000001" customHeight="1" thickBot="1" x14ac:dyDescent="0.3">
      <c r="A71" s="163">
        <f t="shared" si="3"/>
        <v>69</v>
      </c>
      <c r="B71" s="164" t="s">
        <v>217</v>
      </c>
      <c r="C71" s="165" t="s">
        <v>218</v>
      </c>
      <c r="D71" s="166" t="s">
        <v>103</v>
      </c>
      <c r="E71" s="167">
        <v>0</v>
      </c>
      <c r="F71" s="134"/>
      <c r="G71" s="171">
        <f t="shared" si="2"/>
        <v>0</v>
      </c>
    </row>
    <row r="72" spans="1:7" s="25" customFormat="1" ht="20.100000000000001" customHeight="1" thickBot="1" x14ac:dyDescent="0.3">
      <c r="A72" s="163">
        <f t="shared" si="3"/>
        <v>70</v>
      </c>
      <c r="B72" s="164" t="s">
        <v>219</v>
      </c>
      <c r="C72" s="165" t="s">
        <v>102</v>
      </c>
      <c r="D72" s="166" t="s">
        <v>103</v>
      </c>
      <c r="E72" s="167">
        <v>2131</v>
      </c>
      <c r="F72" s="134"/>
      <c r="G72" s="171">
        <f t="shared" si="2"/>
        <v>0</v>
      </c>
    </row>
    <row r="73" spans="1:7" s="25" customFormat="1" ht="20.100000000000001" customHeight="1" thickBot="1" x14ac:dyDescent="0.3">
      <c r="A73" s="163">
        <f t="shared" si="3"/>
        <v>71</v>
      </c>
      <c r="B73" s="164" t="s">
        <v>220</v>
      </c>
      <c r="C73" s="165" t="s">
        <v>221</v>
      </c>
      <c r="D73" s="166" t="s">
        <v>88</v>
      </c>
      <c r="E73" s="167">
        <v>6</v>
      </c>
      <c r="F73" s="134"/>
      <c r="G73" s="171">
        <f t="shared" si="2"/>
        <v>0</v>
      </c>
    </row>
    <row r="74" spans="1:7" s="25" customFormat="1" ht="20.100000000000001" customHeight="1" thickBot="1" x14ac:dyDescent="0.3">
      <c r="A74" s="163">
        <f t="shared" si="3"/>
        <v>72</v>
      </c>
      <c r="B74" s="164" t="s">
        <v>222</v>
      </c>
      <c r="C74" s="165" t="s">
        <v>223</v>
      </c>
      <c r="D74" s="166" t="s">
        <v>88</v>
      </c>
      <c r="E74" s="167">
        <v>1</v>
      </c>
      <c r="F74" s="134"/>
      <c r="G74" s="171">
        <f t="shared" si="2"/>
        <v>0</v>
      </c>
    </row>
    <row r="75" spans="1:7" s="25" customFormat="1" ht="20.100000000000001" customHeight="1" thickBot="1" x14ac:dyDescent="0.3">
      <c r="A75" s="163">
        <f t="shared" si="3"/>
        <v>73</v>
      </c>
      <c r="B75" s="164" t="s">
        <v>224</v>
      </c>
      <c r="C75" s="165" t="s">
        <v>225</v>
      </c>
      <c r="D75" s="166" t="s">
        <v>88</v>
      </c>
      <c r="E75" s="167">
        <v>8</v>
      </c>
      <c r="F75" s="134"/>
      <c r="G75" s="171">
        <f t="shared" si="2"/>
        <v>0</v>
      </c>
    </row>
    <row r="76" spans="1:7" s="25" customFormat="1" ht="20.100000000000001" customHeight="1" thickBot="1" x14ac:dyDescent="0.3">
      <c r="A76" s="163">
        <f t="shared" si="3"/>
        <v>74</v>
      </c>
      <c r="B76" s="164" t="s">
        <v>226</v>
      </c>
      <c r="C76" s="165" t="s">
        <v>227</v>
      </c>
      <c r="D76" s="166" t="s">
        <v>88</v>
      </c>
      <c r="E76" s="167">
        <v>8</v>
      </c>
      <c r="F76" s="134"/>
      <c r="G76" s="171">
        <f t="shared" si="2"/>
        <v>0</v>
      </c>
    </row>
    <row r="77" spans="1:7" s="25" customFormat="1" ht="20.100000000000001" customHeight="1" thickBot="1" x14ac:dyDescent="0.3">
      <c r="A77" s="163">
        <f t="shared" si="3"/>
        <v>75</v>
      </c>
      <c r="B77" s="164" t="s">
        <v>228</v>
      </c>
      <c r="C77" s="165" t="s">
        <v>229</v>
      </c>
      <c r="D77" s="166" t="s">
        <v>103</v>
      </c>
      <c r="E77" s="167">
        <v>2485</v>
      </c>
      <c r="F77" s="134"/>
      <c r="G77" s="171">
        <f t="shared" si="2"/>
        <v>0</v>
      </c>
    </row>
    <row r="78" spans="1:7" s="25" customFormat="1" ht="20.100000000000001" customHeight="1" thickBot="1" x14ac:dyDescent="0.3">
      <c r="A78" s="163">
        <f t="shared" si="3"/>
        <v>76</v>
      </c>
      <c r="B78" s="164" t="s">
        <v>230</v>
      </c>
      <c r="C78" s="165" t="s">
        <v>231</v>
      </c>
      <c r="D78" s="166" t="s">
        <v>88</v>
      </c>
      <c r="E78" s="167">
        <v>15</v>
      </c>
      <c r="F78" s="134"/>
      <c r="G78" s="171">
        <f t="shared" si="2"/>
        <v>0</v>
      </c>
    </row>
    <row r="79" spans="1:7" s="25" customFormat="1" ht="20.100000000000001" customHeight="1" thickBot="1" x14ac:dyDescent="0.3">
      <c r="A79" s="163">
        <f t="shared" si="3"/>
        <v>77</v>
      </c>
      <c r="B79" s="164" t="s">
        <v>232</v>
      </c>
      <c r="C79" s="165" t="s">
        <v>233</v>
      </c>
      <c r="D79" s="166" t="s">
        <v>88</v>
      </c>
      <c r="E79" s="167">
        <v>15</v>
      </c>
      <c r="F79" s="134"/>
      <c r="G79" s="171">
        <f t="shared" si="2"/>
        <v>0</v>
      </c>
    </row>
    <row r="80" spans="1:7" s="25" customFormat="1" ht="20.100000000000001" customHeight="1" thickBot="1" x14ac:dyDescent="0.3">
      <c r="A80" s="163">
        <f t="shared" si="3"/>
        <v>78</v>
      </c>
      <c r="B80" s="164" t="s">
        <v>234</v>
      </c>
      <c r="C80" s="165" t="s">
        <v>235</v>
      </c>
      <c r="D80" s="166" t="s">
        <v>88</v>
      </c>
      <c r="E80" s="167">
        <v>4</v>
      </c>
      <c r="F80" s="134"/>
      <c r="G80" s="171">
        <f t="shared" si="2"/>
        <v>0</v>
      </c>
    </row>
    <row r="81" spans="1:7" s="25" customFormat="1" ht="20.100000000000001" customHeight="1" thickBot="1" x14ac:dyDescent="0.3">
      <c r="A81" s="163">
        <f t="shared" si="3"/>
        <v>79</v>
      </c>
      <c r="B81" s="164" t="s">
        <v>236</v>
      </c>
      <c r="C81" s="165" t="s">
        <v>237</v>
      </c>
      <c r="D81" s="166" t="s">
        <v>88</v>
      </c>
      <c r="E81" s="167">
        <v>15</v>
      </c>
      <c r="F81" s="134"/>
      <c r="G81" s="171">
        <f t="shared" si="2"/>
        <v>0</v>
      </c>
    </row>
    <row r="82" spans="1:7" s="25" customFormat="1" ht="20.100000000000001" customHeight="1" thickBot="1" x14ac:dyDescent="0.3">
      <c r="A82" s="163">
        <f t="shared" si="3"/>
        <v>80</v>
      </c>
      <c r="B82" s="164" t="s">
        <v>238</v>
      </c>
      <c r="C82" s="165" t="s">
        <v>239</v>
      </c>
      <c r="D82" s="166" t="s">
        <v>88</v>
      </c>
      <c r="E82" s="167">
        <v>15</v>
      </c>
      <c r="F82" s="134"/>
      <c r="G82" s="171">
        <f t="shared" si="2"/>
        <v>0</v>
      </c>
    </row>
    <row r="83" spans="1:7" s="25" customFormat="1" ht="20.100000000000001" customHeight="1" thickBot="1" x14ac:dyDescent="0.3">
      <c r="A83" s="163">
        <f t="shared" si="3"/>
        <v>81</v>
      </c>
      <c r="B83" s="164" t="s">
        <v>240</v>
      </c>
      <c r="C83" s="165" t="s">
        <v>241</v>
      </c>
      <c r="D83" s="166" t="s">
        <v>88</v>
      </c>
      <c r="E83" s="167">
        <v>1</v>
      </c>
      <c r="F83" s="134"/>
      <c r="G83" s="171">
        <f t="shared" si="2"/>
        <v>0</v>
      </c>
    </row>
    <row r="84" spans="1:7" s="25" customFormat="1" ht="20.100000000000001" customHeight="1" thickBot="1" x14ac:dyDescent="0.3">
      <c r="A84" s="163">
        <f t="shared" si="3"/>
        <v>82</v>
      </c>
      <c r="B84" s="164" t="s">
        <v>242</v>
      </c>
      <c r="C84" s="165" t="s">
        <v>243</v>
      </c>
      <c r="D84" s="166" t="s">
        <v>88</v>
      </c>
      <c r="E84" s="167">
        <v>9</v>
      </c>
      <c r="F84" s="134"/>
      <c r="G84" s="171">
        <f t="shared" si="2"/>
        <v>0</v>
      </c>
    </row>
    <row r="85" spans="1:7" s="25" customFormat="1" ht="20.100000000000001" customHeight="1" thickBot="1" x14ac:dyDescent="0.3">
      <c r="A85" s="163">
        <f t="shared" si="3"/>
        <v>83</v>
      </c>
      <c r="B85" s="164" t="s">
        <v>244</v>
      </c>
      <c r="C85" s="165" t="s">
        <v>245</v>
      </c>
      <c r="D85" s="166" t="s">
        <v>88</v>
      </c>
      <c r="E85" s="167">
        <v>9</v>
      </c>
      <c r="F85" s="134"/>
      <c r="G85" s="171">
        <f t="shared" si="2"/>
        <v>0</v>
      </c>
    </row>
    <row r="86" spans="1:7" s="25" customFormat="1" ht="20.100000000000001" customHeight="1" thickBot="1" x14ac:dyDescent="0.3">
      <c r="A86" s="163">
        <f t="shared" si="3"/>
        <v>84</v>
      </c>
      <c r="B86" s="164" t="s">
        <v>144</v>
      </c>
      <c r="C86" s="165" t="s">
        <v>246</v>
      </c>
      <c r="D86" s="166" t="s">
        <v>88</v>
      </c>
      <c r="E86" s="167">
        <v>0</v>
      </c>
      <c r="F86" s="134"/>
      <c r="G86" s="171">
        <f t="shared" si="2"/>
        <v>0</v>
      </c>
    </row>
    <row r="87" spans="1:7" s="25" customFormat="1" ht="20.100000000000001" customHeight="1" thickBot="1" x14ac:dyDescent="0.3">
      <c r="A87" s="163">
        <f t="shared" si="3"/>
        <v>85</v>
      </c>
      <c r="B87" s="164" t="s">
        <v>144</v>
      </c>
      <c r="C87" s="165" t="s">
        <v>247</v>
      </c>
      <c r="D87" s="166" t="s">
        <v>94</v>
      </c>
      <c r="E87" s="167">
        <v>0</v>
      </c>
      <c r="F87" s="134"/>
      <c r="G87" s="171">
        <f t="shared" si="2"/>
        <v>0</v>
      </c>
    </row>
    <row r="88" spans="1:7" s="25" customFormat="1" ht="20.100000000000001" customHeight="1" thickBot="1" x14ac:dyDescent="0.3">
      <c r="A88" s="163">
        <f t="shared" si="3"/>
        <v>86</v>
      </c>
      <c r="B88" s="164">
        <v>66900530</v>
      </c>
      <c r="C88" s="165" t="s">
        <v>85</v>
      </c>
      <c r="D88" s="166" t="s">
        <v>88</v>
      </c>
      <c r="E88" s="167">
        <v>0</v>
      </c>
      <c r="F88" s="134"/>
      <c r="G88" s="171">
        <f t="shared" si="2"/>
        <v>0</v>
      </c>
    </row>
    <row r="89" spans="1:7" s="25" customFormat="1" ht="20.100000000000001" customHeight="1" thickBot="1" x14ac:dyDescent="0.3">
      <c r="A89" s="163">
        <f t="shared" si="3"/>
        <v>87</v>
      </c>
      <c r="B89" s="164">
        <v>66901001</v>
      </c>
      <c r="C89" s="165" t="s">
        <v>81</v>
      </c>
      <c r="D89" s="166" t="s">
        <v>96</v>
      </c>
      <c r="E89" s="167">
        <v>1</v>
      </c>
      <c r="F89" s="134"/>
      <c r="G89" s="171">
        <f t="shared" si="2"/>
        <v>0</v>
      </c>
    </row>
    <row r="90" spans="1:7" s="25" customFormat="1" ht="20.100000000000001" customHeight="1" thickBot="1" x14ac:dyDescent="0.3">
      <c r="A90" s="163">
        <f t="shared" si="3"/>
        <v>88</v>
      </c>
      <c r="B90" s="164">
        <v>66901003</v>
      </c>
      <c r="C90" s="165" t="s">
        <v>82</v>
      </c>
      <c r="D90" s="166" t="s">
        <v>96</v>
      </c>
      <c r="E90" s="167">
        <v>1</v>
      </c>
      <c r="F90" s="134"/>
      <c r="G90" s="171">
        <f t="shared" si="2"/>
        <v>0</v>
      </c>
    </row>
    <row r="91" spans="1:7" s="25" customFormat="1" ht="20.100000000000001" customHeight="1" thickBot="1" x14ac:dyDescent="0.3">
      <c r="A91" s="163">
        <f t="shared" si="3"/>
        <v>89</v>
      </c>
      <c r="B91" s="164">
        <v>66901006</v>
      </c>
      <c r="C91" s="165" t="s">
        <v>248</v>
      </c>
      <c r="D91" s="166" t="s">
        <v>249</v>
      </c>
      <c r="E91" s="167">
        <v>20</v>
      </c>
      <c r="F91" s="134"/>
      <c r="G91" s="171">
        <f t="shared" si="2"/>
        <v>0</v>
      </c>
    </row>
    <row r="92" spans="1:7" s="25" customFormat="1" ht="20.100000000000001" customHeight="1" thickBot="1" x14ac:dyDescent="0.3">
      <c r="A92" s="163">
        <f t="shared" si="3"/>
        <v>90</v>
      </c>
      <c r="B92" s="164">
        <v>66900200</v>
      </c>
      <c r="C92" s="165" t="s">
        <v>83</v>
      </c>
      <c r="D92" s="168" t="s">
        <v>86</v>
      </c>
      <c r="E92" s="167">
        <v>1796</v>
      </c>
      <c r="F92" s="134"/>
      <c r="G92" s="171">
        <f t="shared" si="2"/>
        <v>0</v>
      </c>
    </row>
    <row r="93" spans="1:7" s="25" customFormat="1" ht="20.100000000000001" customHeight="1" thickBot="1" x14ac:dyDescent="0.3">
      <c r="A93" s="163">
        <f t="shared" si="3"/>
        <v>91</v>
      </c>
      <c r="B93" s="164" t="s">
        <v>144</v>
      </c>
      <c r="C93" s="165" t="s">
        <v>250</v>
      </c>
      <c r="D93" s="166" t="s">
        <v>94</v>
      </c>
      <c r="E93" s="167">
        <v>25</v>
      </c>
      <c r="F93" s="134"/>
      <c r="G93" s="171">
        <f t="shared" si="2"/>
        <v>0</v>
      </c>
    </row>
    <row r="94" spans="1:7" s="25" customFormat="1" ht="20.100000000000001" customHeight="1" thickBot="1" x14ac:dyDescent="0.3">
      <c r="A94" s="163">
        <f t="shared" si="3"/>
        <v>92</v>
      </c>
      <c r="B94" s="164" t="s">
        <v>144</v>
      </c>
      <c r="C94" s="165" t="s">
        <v>251</v>
      </c>
      <c r="D94" s="166" t="s">
        <v>88</v>
      </c>
      <c r="E94" s="167">
        <v>3</v>
      </c>
      <c r="F94" s="134"/>
      <c r="G94" s="171">
        <f t="shared" si="2"/>
        <v>0</v>
      </c>
    </row>
    <row r="95" spans="1:7" s="25" customFormat="1" ht="20.100000000000001" customHeight="1" thickBot="1" x14ac:dyDescent="0.3">
      <c r="A95" s="163">
        <f t="shared" si="3"/>
        <v>93</v>
      </c>
      <c r="B95" s="164" t="s">
        <v>252</v>
      </c>
      <c r="C95" s="165" t="s">
        <v>253</v>
      </c>
      <c r="D95" s="166" t="s">
        <v>88</v>
      </c>
      <c r="E95" s="167">
        <v>5</v>
      </c>
      <c r="F95" s="134"/>
      <c r="G95" s="171">
        <f t="shared" si="2"/>
        <v>0</v>
      </c>
    </row>
    <row r="96" spans="1:7" s="25" customFormat="1" ht="20.100000000000001" customHeight="1" thickBot="1" x14ac:dyDescent="0.3">
      <c r="A96" s="163">
        <f t="shared" si="3"/>
        <v>94</v>
      </c>
      <c r="B96" s="164">
        <v>54248510</v>
      </c>
      <c r="C96" s="170" t="s">
        <v>254</v>
      </c>
      <c r="D96" s="166" t="s">
        <v>86</v>
      </c>
      <c r="E96" s="167">
        <v>0</v>
      </c>
      <c r="F96" s="134"/>
      <c r="G96" s="171">
        <f t="shared" si="2"/>
        <v>0</v>
      </c>
    </row>
    <row r="97" spans="1:7" s="25" customFormat="1" ht="20.100000000000001" customHeight="1" thickBot="1" x14ac:dyDescent="0.3">
      <c r="A97" s="163">
        <f t="shared" si="3"/>
        <v>95</v>
      </c>
      <c r="B97" s="164" t="s">
        <v>255</v>
      </c>
      <c r="C97" s="170" t="s">
        <v>256</v>
      </c>
      <c r="D97" s="166" t="s">
        <v>94</v>
      </c>
      <c r="E97" s="167">
        <v>0</v>
      </c>
      <c r="F97" s="134"/>
      <c r="G97" s="171">
        <f t="shared" si="2"/>
        <v>0</v>
      </c>
    </row>
    <row r="98" spans="1:7" s="25" customFormat="1" ht="20.100000000000001" customHeight="1" thickBot="1" x14ac:dyDescent="0.3">
      <c r="A98" s="163">
        <f t="shared" si="3"/>
        <v>96</v>
      </c>
      <c r="B98" s="164" t="s">
        <v>257</v>
      </c>
      <c r="C98" s="170" t="s">
        <v>79</v>
      </c>
      <c r="D98" s="166" t="s">
        <v>88</v>
      </c>
      <c r="E98" s="167">
        <v>0</v>
      </c>
      <c r="F98" s="134"/>
      <c r="G98" s="171">
        <f t="shared" si="2"/>
        <v>0</v>
      </c>
    </row>
    <row r="99" spans="1:7" ht="17.25" thickBot="1" x14ac:dyDescent="0.3">
      <c r="A99" s="58">
        <v>97</v>
      </c>
      <c r="B99" s="248" t="s">
        <v>134</v>
      </c>
      <c r="C99" s="248"/>
      <c r="D99" s="248"/>
      <c r="E99" s="248"/>
      <c r="F99" s="248"/>
      <c r="G99" s="59">
        <f>SUM(G3:G98)</f>
        <v>0</v>
      </c>
    </row>
    <row r="100" spans="1:7" ht="16.5" x14ac:dyDescent="0.25">
      <c r="A100" s="41"/>
      <c r="B100" s="41"/>
      <c r="C100" s="42"/>
      <c r="D100" s="41"/>
      <c r="E100" s="41"/>
      <c r="F100" s="41"/>
      <c r="G100" s="41"/>
    </row>
    <row r="101" spans="1:7" ht="16.5" x14ac:dyDescent="0.25">
      <c r="A101" s="41"/>
      <c r="B101" s="41"/>
      <c r="C101" s="42"/>
      <c r="D101" s="41"/>
      <c r="E101" s="41"/>
      <c r="F101" s="41"/>
      <c r="G101" s="41"/>
    </row>
  </sheetData>
  <sheetProtection algorithmName="SHA-512" hashValue="A2eTPdlgs3bRJNebAegzk5sHOVHIcQScFGDp8bdT25WzdjO4rAS+TXBb1UhkGBxZx8URpI4413uCkxT9cP5uBg==" saltValue="CHYrcgKFfCzJiE5yHBVOmw==" spinCount="100000" sheet="1" objects="1" scenarios="1"/>
  <mergeCells count="2">
    <mergeCell ref="A1:G1"/>
    <mergeCell ref="B99:F99"/>
  </mergeCells>
  <pageMargins left="0.7" right="0.7" top="0.75" bottom="0.75" header="0.3" footer="0.3"/>
  <pageSetup paperSize="17" scale="80" fitToHeight="0" orientation="portrait" r:id="rId1"/>
  <rowBreaks count="1" manualBreakCount="1">
    <brk id="5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9689-3A4F-4196-A7E9-1B3929018653}">
  <sheetPr>
    <tabColor theme="8" tint="-0.499984740745262"/>
    <pageSetUpPr fitToPage="1"/>
  </sheetPr>
  <dimension ref="A1:G101"/>
  <sheetViews>
    <sheetView view="pageBreakPreview" topLeftCell="A49" zoomScaleNormal="100" zoomScaleSheetLayoutView="100" workbookViewId="0">
      <selection activeCell="E61" sqref="E61"/>
    </sheetView>
  </sheetViews>
  <sheetFormatPr defaultRowHeight="15" x14ac:dyDescent="0.25"/>
  <cols>
    <col min="1" max="1" width="9.7109375" style="26" customWidth="1"/>
    <col min="2" max="2" width="15.7109375" style="26" customWidth="1"/>
    <col min="3" max="3" width="64" style="27" customWidth="1"/>
    <col min="4" max="4" width="14.7109375" style="26" customWidth="1"/>
    <col min="5" max="6" width="10.7109375" style="26" customWidth="1"/>
    <col min="7" max="7" width="25.7109375" style="26" customWidth="1"/>
  </cols>
  <sheetData>
    <row r="1" spans="1:7" ht="105" customHeight="1" thickBot="1" x14ac:dyDescent="0.3">
      <c r="A1" s="249" t="s">
        <v>129</v>
      </c>
      <c r="B1" s="250"/>
      <c r="C1" s="250"/>
      <c r="D1" s="250"/>
      <c r="E1" s="250"/>
      <c r="F1" s="250"/>
      <c r="G1" s="251"/>
    </row>
    <row r="2" spans="1:7" s="25" customFormat="1" ht="30" customHeight="1" thickBot="1" x14ac:dyDescent="0.25">
      <c r="A2" s="49" t="s">
        <v>42</v>
      </c>
      <c r="B2" s="50" t="str">
        <f>'[2]Original Items Condensed'!C8</f>
        <v>Code Number</v>
      </c>
      <c r="C2" s="50" t="s">
        <v>41</v>
      </c>
      <c r="D2" s="51" t="s">
        <v>40</v>
      </c>
      <c r="E2" s="51" t="s">
        <v>39</v>
      </c>
      <c r="F2" s="52" t="s">
        <v>38</v>
      </c>
      <c r="G2" s="53" t="s">
        <v>37</v>
      </c>
    </row>
    <row r="3" spans="1:7" s="25" customFormat="1" ht="20.100000000000001" customHeight="1" thickBot="1" x14ac:dyDescent="0.3">
      <c r="A3" s="158">
        <v>1</v>
      </c>
      <c r="B3" s="159">
        <v>20100010</v>
      </c>
      <c r="C3" s="160" t="s">
        <v>138</v>
      </c>
      <c r="D3" s="161" t="s">
        <v>87</v>
      </c>
      <c r="E3" s="174">
        <v>0</v>
      </c>
      <c r="F3" s="133"/>
      <c r="G3" s="171">
        <f>SUM(E3*F3)</f>
        <v>0</v>
      </c>
    </row>
    <row r="4" spans="1:7" s="25" customFormat="1" ht="20.100000000000001" customHeight="1" thickBot="1" x14ac:dyDescent="0.3">
      <c r="A4" s="163">
        <f>A3+1</f>
        <v>2</v>
      </c>
      <c r="B4" s="164">
        <v>20100110</v>
      </c>
      <c r="C4" s="165" t="s">
        <v>139</v>
      </c>
      <c r="D4" s="166" t="s">
        <v>87</v>
      </c>
      <c r="E4" s="175">
        <f>'[3]20100110'!$G$21</f>
        <v>28</v>
      </c>
      <c r="F4" s="133"/>
      <c r="G4" s="171">
        <f t="shared" ref="G4:G67" si="0">SUM(E4*F4)</f>
        <v>0</v>
      </c>
    </row>
    <row r="5" spans="1:7" s="25" customFormat="1" ht="20.100000000000001" customHeight="1" thickBot="1" x14ac:dyDescent="0.3">
      <c r="A5" s="163">
        <f t="shared" ref="A5:A67" si="1">A4+1</f>
        <v>3</v>
      </c>
      <c r="B5" s="164">
        <v>20100210</v>
      </c>
      <c r="C5" s="165" t="s">
        <v>140</v>
      </c>
      <c r="D5" s="166" t="s">
        <v>87</v>
      </c>
      <c r="E5" s="175">
        <f>'[3]20100210'!$G$24</f>
        <v>135</v>
      </c>
      <c r="F5" s="133"/>
      <c r="G5" s="171">
        <f t="shared" si="0"/>
        <v>0</v>
      </c>
    </row>
    <row r="6" spans="1:7" s="25" customFormat="1" ht="20.100000000000001" customHeight="1" thickBot="1" x14ac:dyDescent="0.3">
      <c r="A6" s="163">
        <f t="shared" si="1"/>
        <v>4</v>
      </c>
      <c r="B6" s="164">
        <v>20200100</v>
      </c>
      <c r="C6" s="165" t="s">
        <v>56</v>
      </c>
      <c r="D6" s="166" t="s">
        <v>86</v>
      </c>
      <c r="E6" s="175">
        <f>'[3]20200100'!$F$13</f>
        <v>311.91327160493825</v>
      </c>
      <c r="F6" s="133"/>
      <c r="G6" s="171">
        <f t="shared" si="0"/>
        <v>0</v>
      </c>
    </row>
    <row r="7" spans="1:7" s="25" customFormat="1" ht="20.100000000000001" customHeight="1" thickBot="1" x14ac:dyDescent="0.3">
      <c r="A7" s="163">
        <f t="shared" si="1"/>
        <v>5</v>
      </c>
      <c r="B7" s="164" t="s">
        <v>141</v>
      </c>
      <c r="C7" s="165" t="s">
        <v>57</v>
      </c>
      <c r="D7" s="166" t="s">
        <v>88</v>
      </c>
      <c r="E7" s="175">
        <v>0</v>
      </c>
      <c r="F7" s="133"/>
      <c r="G7" s="171">
        <f t="shared" si="0"/>
        <v>0</v>
      </c>
    </row>
    <row r="8" spans="1:7" s="25" customFormat="1" ht="20.100000000000001" customHeight="1" thickBot="1" x14ac:dyDescent="0.3">
      <c r="A8" s="163">
        <f t="shared" si="1"/>
        <v>6</v>
      </c>
      <c r="B8" s="164" t="s">
        <v>142</v>
      </c>
      <c r="C8" s="165" t="s">
        <v>143</v>
      </c>
      <c r="D8" s="166" t="s">
        <v>94</v>
      </c>
      <c r="E8" s="175">
        <v>0</v>
      </c>
      <c r="F8" s="133"/>
      <c r="G8" s="171">
        <f t="shared" si="0"/>
        <v>0</v>
      </c>
    </row>
    <row r="9" spans="1:7" s="25" customFormat="1" ht="20.100000000000001" customHeight="1" thickBot="1" x14ac:dyDescent="0.3">
      <c r="A9" s="163">
        <f t="shared" si="1"/>
        <v>7</v>
      </c>
      <c r="B9" s="164">
        <v>20800150</v>
      </c>
      <c r="C9" s="165" t="s">
        <v>58</v>
      </c>
      <c r="D9" s="166" t="s">
        <v>86</v>
      </c>
      <c r="E9" s="176">
        <f>'[3]20800150'!$F$13</f>
        <v>19.655999999999999</v>
      </c>
      <c r="F9" s="133"/>
      <c r="G9" s="171">
        <f t="shared" si="0"/>
        <v>0</v>
      </c>
    </row>
    <row r="10" spans="1:7" s="25" customFormat="1" ht="20.100000000000001" customHeight="1" thickBot="1" x14ac:dyDescent="0.3">
      <c r="A10" s="163">
        <f t="shared" si="1"/>
        <v>8</v>
      </c>
      <c r="B10" s="164">
        <v>21101615</v>
      </c>
      <c r="C10" s="165" t="s">
        <v>59</v>
      </c>
      <c r="D10" s="166" t="s">
        <v>89</v>
      </c>
      <c r="E10" s="176">
        <f>'[4]21101615'!$F$24</f>
        <v>267.79344444444445</v>
      </c>
      <c r="F10" s="133"/>
      <c r="G10" s="171">
        <f t="shared" si="0"/>
        <v>0</v>
      </c>
    </row>
    <row r="11" spans="1:7" s="25" customFormat="1" ht="20.100000000000001" customHeight="1" thickBot="1" x14ac:dyDescent="0.3">
      <c r="A11" s="163">
        <f t="shared" si="1"/>
        <v>9</v>
      </c>
      <c r="B11" s="164">
        <v>25200110</v>
      </c>
      <c r="C11" s="165" t="s">
        <v>60</v>
      </c>
      <c r="D11" s="166" t="s">
        <v>89</v>
      </c>
      <c r="E11" s="176">
        <f>'[4]25200110'!$F$19</f>
        <v>250.69127777777777</v>
      </c>
      <c r="F11" s="133"/>
      <c r="G11" s="171">
        <f t="shared" si="0"/>
        <v>0</v>
      </c>
    </row>
    <row r="12" spans="1:7" s="25" customFormat="1" ht="20.100000000000001" customHeight="1" thickBot="1" x14ac:dyDescent="0.3">
      <c r="A12" s="163">
        <f t="shared" si="1"/>
        <v>10</v>
      </c>
      <c r="B12" s="164" t="s">
        <v>144</v>
      </c>
      <c r="C12" s="165" t="s">
        <v>145</v>
      </c>
      <c r="D12" s="166" t="s">
        <v>88</v>
      </c>
      <c r="E12" s="176">
        <f>'[3]TREE PLANTING'!$F$13</f>
        <v>5</v>
      </c>
      <c r="F12" s="133"/>
      <c r="G12" s="171">
        <f t="shared" si="0"/>
        <v>0</v>
      </c>
    </row>
    <row r="13" spans="1:7" s="25" customFormat="1" ht="20.100000000000001" customHeight="1" thickBot="1" x14ac:dyDescent="0.3">
      <c r="A13" s="163">
        <f t="shared" si="1"/>
        <v>11</v>
      </c>
      <c r="B13" s="164" t="s">
        <v>146</v>
      </c>
      <c r="C13" s="165" t="s">
        <v>61</v>
      </c>
      <c r="D13" s="166" t="s">
        <v>89</v>
      </c>
      <c r="E13" s="167">
        <f>[3]CDOT2510010!$F$13</f>
        <v>17.10222222222222</v>
      </c>
      <c r="F13" s="133"/>
      <c r="G13" s="171">
        <f t="shared" si="0"/>
        <v>0</v>
      </c>
    </row>
    <row r="14" spans="1:7" s="25" customFormat="1" ht="20.100000000000001" customHeight="1" thickBot="1" x14ac:dyDescent="0.3">
      <c r="A14" s="163">
        <f t="shared" si="1"/>
        <v>12</v>
      </c>
      <c r="B14" s="164">
        <v>28000510</v>
      </c>
      <c r="C14" s="165" t="s">
        <v>84</v>
      </c>
      <c r="D14" s="166" t="s">
        <v>88</v>
      </c>
      <c r="E14" s="166">
        <f>'[3]280000510'!$E$12</f>
        <v>2</v>
      </c>
      <c r="F14" s="133"/>
      <c r="G14" s="171">
        <f t="shared" si="0"/>
        <v>0</v>
      </c>
    </row>
    <row r="15" spans="1:7" s="25" customFormat="1" ht="20.100000000000001" customHeight="1" thickBot="1" x14ac:dyDescent="0.3">
      <c r="A15" s="163">
        <f t="shared" si="1"/>
        <v>13</v>
      </c>
      <c r="B15" s="164" t="s">
        <v>98</v>
      </c>
      <c r="C15" s="165" t="s">
        <v>99</v>
      </c>
      <c r="D15" s="166" t="s">
        <v>86</v>
      </c>
      <c r="E15" s="176">
        <f>[3]CDOT3110010!$F$13</f>
        <v>4.5883950617283951</v>
      </c>
      <c r="F15" s="133"/>
      <c r="G15" s="171">
        <f t="shared" si="0"/>
        <v>0</v>
      </c>
    </row>
    <row r="16" spans="1:7" s="25" customFormat="1" ht="20.100000000000001" customHeight="1" thickBot="1" x14ac:dyDescent="0.3">
      <c r="A16" s="163">
        <f t="shared" si="1"/>
        <v>14</v>
      </c>
      <c r="B16" s="164">
        <v>31101100</v>
      </c>
      <c r="C16" s="165" t="s">
        <v>147</v>
      </c>
      <c r="D16" s="166" t="s">
        <v>86</v>
      </c>
      <c r="E16" s="176">
        <f>'[3]31101100'!$F$13</f>
        <v>109.1321814814815</v>
      </c>
      <c r="F16" s="133"/>
      <c r="G16" s="171">
        <f t="shared" si="0"/>
        <v>0</v>
      </c>
    </row>
    <row r="17" spans="1:7" s="25" customFormat="1" ht="20.100000000000001" customHeight="1" thickBot="1" x14ac:dyDescent="0.3">
      <c r="A17" s="163">
        <f t="shared" si="1"/>
        <v>15</v>
      </c>
      <c r="B17" s="164">
        <v>35300200</v>
      </c>
      <c r="C17" s="165" t="s">
        <v>62</v>
      </c>
      <c r="D17" s="166" t="s">
        <v>89</v>
      </c>
      <c r="E17" s="176">
        <f>'[3]35300200'!$F$19</f>
        <v>563.96646666666663</v>
      </c>
      <c r="F17" s="133"/>
      <c r="G17" s="171">
        <f t="shared" si="0"/>
        <v>0</v>
      </c>
    </row>
    <row r="18" spans="1:7" s="25" customFormat="1" ht="20.100000000000001" customHeight="1" thickBot="1" x14ac:dyDescent="0.3">
      <c r="A18" s="163">
        <f t="shared" si="1"/>
        <v>16</v>
      </c>
      <c r="B18" s="164">
        <v>40600290</v>
      </c>
      <c r="C18" s="165" t="s">
        <v>63</v>
      </c>
      <c r="D18" s="166" t="s">
        <v>90</v>
      </c>
      <c r="E18" s="176">
        <f>'[3]40600290'!$F$21</f>
        <v>728.39200000000005</v>
      </c>
      <c r="F18" s="133"/>
      <c r="G18" s="171">
        <f t="shared" si="0"/>
        <v>0</v>
      </c>
    </row>
    <row r="19" spans="1:7" s="25" customFormat="1" ht="20.100000000000001" customHeight="1" thickBot="1" x14ac:dyDescent="0.3">
      <c r="A19" s="163">
        <f t="shared" si="1"/>
        <v>17</v>
      </c>
      <c r="B19" s="164">
        <v>40600525</v>
      </c>
      <c r="C19" s="165" t="s">
        <v>148</v>
      </c>
      <c r="D19" s="166" t="s">
        <v>91</v>
      </c>
      <c r="E19" s="166">
        <v>2</v>
      </c>
      <c r="F19" s="133"/>
      <c r="G19" s="171">
        <f t="shared" si="0"/>
        <v>0</v>
      </c>
    </row>
    <row r="20" spans="1:7" s="25" customFormat="1" ht="20.100000000000001" customHeight="1" thickBot="1" x14ac:dyDescent="0.3">
      <c r="A20" s="163">
        <f t="shared" si="1"/>
        <v>18</v>
      </c>
      <c r="B20" s="164">
        <v>40600635</v>
      </c>
      <c r="C20" s="165" t="s">
        <v>64</v>
      </c>
      <c r="D20" s="166" t="s">
        <v>91</v>
      </c>
      <c r="E20" s="176">
        <f>'[3]40600635'!$F$19</f>
        <v>67.98323933333333</v>
      </c>
      <c r="F20" s="133"/>
      <c r="G20" s="171">
        <f t="shared" si="0"/>
        <v>0</v>
      </c>
    </row>
    <row r="21" spans="1:7" s="25" customFormat="1" ht="20.100000000000001" customHeight="1" thickBot="1" x14ac:dyDescent="0.3">
      <c r="A21" s="163">
        <f t="shared" si="1"/>
        <v>19</v>
      </c>
      <c r="B21" s="164">
        <v>40604060</v>
      </c>
      <c r="C21" s="165" t="s">
        <v>149</v>
      </c>
      <c r="D21" s="166" t="s">
        <v>91</v>
      </c>
      <c r="E21" s="176">
        <f>'[3]40604060'!$F$19</f>
        <v>90.644319111111116</v>
      </c>
      <c r="F21" s="133"/>
      <c r="G21" s="171">
        <f t="shared" si="0"/>
        <v>0</v>
      </c>
    </row>
    <row r="22" spans="1:7" s="25" customFormat="1" ht="20.100000000000001" customHeight="1" thickBot="1" x14ac:dyDescent="0.3">
      <c r="A22" s="163">
        <f t="shared" si="1"/>
        <v>20</v>
      </c>
      <c r="B22" s="164">
        <v>80173</v>
      </c>
      <c r="C22" s="165" t="s">
        <v>65</v>
      </c>
      <c r="D22" s="166" t="s">
        <v>92</v>
      </c>
      <c r="E22" s="166">
        <v>3</v>
      </c>
      <c r="F22" s="133"/>
      <c r="G22" s="171">
        <f t="shared" si="0"/>
        <v>0</v>
      </c>
    </row>
    <row r="23" spans="1:7" s="25" customFormat="1" ht="20.100000000000001" customHeight="1" thickBot="1" x14ac:dyDescent="0.3">
      <c r="A23" s="163">
        <f t="shared" si="1"/>
        <v>21</v>
      </c>
      <c r="B23" s="164">
        <v>42300400</v>
      </c>
      <c r="C23" s="165" t="s">
        <v>150</v>
      </c>
      <c r="D23" s="166" t="s">
        <v>89</v>
      </c>
      <c r="E23" s="176">
        <f>'[3]42300400'!$F$19</f>
        <v>39.053333333333335</v>
      </c>
      <c r="F23" s="133"/>
      <c r="G23" s="171">
        <f t="shared" si="0"/>
        <v>0</v>
      </c>
    </row>
    <row r="24" spans="1:7" s="25" customFormat="1" ht="20.100000000000001" customHeight="1" thickBot="1" x14ac:dyDescent="0.3">
      <c r="A24" s="163">
        <f t="shared" si="1"/>
        <v>22</v>
      </c>
      <c r="B24" s="164" t="s">
        <v>151</v>
      </c>
      <c r="C24" s="165" t="s">
        <v>152</v>
      </c>
      <c r="D24" s="166" t="s">
        <v>93</v>
      </c>
      <c r="E24" s="176">
        <f>[3]CDOT4240010!$F$22</f>
        <v>1330.16</v>
      </c>
      <c r="F24" s="133"/>
      <c r="G24" s="171">
        <f t="shared" si="0"/>
        <v>0</v>
      </c>
    </row>
    <row r="25" spans="1:7" s="25" customFormat="1" ht="20.100000000000001" customHeight="1" thickBot="1" x14ac:dyDescent="0.3">
      <c r="A25" s="163">
        <f t="shared" si="1"/>
        <v>23</v>
      </c>
      <c r="B25" s="164" t="s">
        <v>153</v>
      </c>
      <c r="C25" s="165" t="s">
        <v>154</v>
      </c>
      <c r="D25" s="166" t="s">
        <v>93</v>
      </c>
      <c r="E25" s="176">
        <f>[3]CDOT4240030!$F$22</f>
        <v>313.76</v>
      </c>
      <c r="F25" s="133"/>
      <c r="G25" s="171">
        <f t="shared" si="0"/>
        <v>0</v>
      </c>
    </row>
    <row r="26" spans="1:7" s="25" customFormat="1" ht="20.100000000000001" customHeight="1" thickBot="1" x14ac:dyDescent="0.3">
      <c r="A26" s="163">
        <f t="shared" si="1"/>
        <v>24</v>
      </c>
      <c r="B26" s="164" t="s">
        <v>155</v>
      </c>
      <c r="C26" s="165" t="s">
        <v>156</v>
      </c>
      <c r="D26" s="166" t="s">
        <v>93</v>
      </c>
      <c r="E26" s="167">
        <f>'[3]PCC sidewalk 8 IN'!$F$13</f>
        <v>179.98</v>
      </c>
      <c r="F26" s="133"/>
      <c r="G26" s="171">
        <f t="shared" si="0"/>
        <v>0</v>
      </c>
    </row>
    <row r="27" spans="1:7" s="25" customFormat="1" ht="20.100000000000001" customHeight="1" thickBot="1" x14ac:dyDescent="0.3">
      <c r="A27" s="163">
        <f t="shared" si="1"/>
        <v>25</v>
      </c>
      <c r="B27" s="164" t="s">
        <v>157</v>
      </c>
      <c r="C27" s="165" t="s">
        <v>158</v>
      </c>
      <c r="D27" s="166" t="s">
        <v>93</v>
      </c>
      <c r="E27" s="166">
        <v>0</v>
      </c>
      <c r="F27" s="133"/>
      <c r="G27" s="171">
        <f t="shared" si="0"/>
        <v>0</v>
      </c>
    </row>
    <row r="28" spans="1:7" s="25" customFormat="1" ht="20.100000000000001" customHeight="1" thickBot="1" x14ac:dyDescent="0.3">
      <c r="A28" s="163">
        <f t="shared" si="1"/>
        <v>26</v>
      </c>
      <c r="B28" s="164" t="s">
        <v>159</v>
      </c>
      <c r="C28" s="165" t="s">
        <v>66</v>
      </c>
      <c r="D28" s="168" t="s">
        <v>93</v>
      </c>
      <c r="E28" s="176">
        <f>[3]CDOT4240055!$F$13</f>
        <v>48</v>
      </c>
      <c r="F28" s="133"/>
      <c r="G28" s="171">
        <f t="shared" si="0"/>
        <v>0</v>
      </c>
    </row>
    <row r="29" spans="1:7" s="25" customFormat="1" ht="20.100000000000001" customHeight="1" thickBot="1" x14ac:dyDescent="0.3">
      <c r="A29" s="163">
        <f t="shared" si="1"/>
        <v>27</v>
      </c>
      <c r="B29" s="164" t="s">
        <v>160</v>
      </c>
      <c r="C29" s="165" t="s">
        <v>70</v>
      </c>
      <c r="D29" s="166" t="s">
        <v>89</v>
      </c>
      <c r="E29" s="176">
        <f>[3]CDOT4400010!$F$19</f>
        <v>245.35777777777776</v>
      </c>
      <c r="F29" s="133"/>
      <c r="G29" s="171">
        <f t="shared" si="0"/>
        <v>0</v>
      </c>
    </row>
    <row r="30" spans="1:7" s="25" customFormat="1" ht="20.100000000000001" customHeight="1" thickBot="1" x14ac:dyDescent="0.3">
      <c r="A30" s="163">
        <f t="shared" si="1"/>
        <v>28</v>
      </c>
      <c r="B30" s="164" t="s">
        <v>161</v>
      </c>
      <c r="C30" s="165" t="s">
        <v>71</v>
      </c>
      <c r="D30" s="166" t="s">
        <v>89</v>
      </c>
      <c r="E30" s="176">
        <f>'[3]44000100'!$F$19</f>
        <v>497.38888888888891</v>
      </c>
      <c r="F30" s="133"/>
      <c r="G30" s="171">
        <f t="shared" si="0"/>
        <v>0</v>
      </c>
    </row>
    <row r="31" spans="1:7" s="25" customFormat="1" ht="20.100000000000001" customHeight="1" thickBot="1" x14ac:dyDescent="0.3">
      <c r="A31" s="163">
        <f t="shared" si="1"/>
        <v>29</v>
      </c>
      <c r="B31" s="164">
        <v>44000500</v>
      </c>
      <c r="C31" s="165" t="s">
        <v>72</v>
      </c>
      <c r="D31" s="166" t="s">
        <v>94</v>
      </c>
      <c r="E31" s="176">
        <f>'[3]44000500'!$F$13</f>
        <v>62.97</v>
      </c>
      <c r="F31" s="133"/>
      <c r="G31" s="171">
        <f t="shared" si="0"/>
        <v>0</v>
      </c>
    </row>
    <row r="32" spans="1:7" s="25" customFormat="1" ht="20.100000000000001" customHeight="1" thickBot="1" x14ac:dyDescent="0.3">
      <c r="A32" s="163">
        <f t="shared" si="1"/>
        <v>30</v>
      </c>
      <c r="B32" s="164">
        <v>44000600</v>
      </c>
      <c r="C32" s="165" t="s">
        <v>162</v>
      </c>
      <c r="D32" s="166" t="s">
        <v>93</v>
      </c>
      <c r="E32" s="176">
        <f>[4]SideWalk_Removal_SP!$F$20</f>
        <v>984.66</v>
      </c>
      <c r="F32" s="133"/>
      <c r="G32" s="171">
        <f t="shared" si="0"/>
        <v>0</v>
      </c>
    </row>
    <row r="33" spans="1:7" s="25" customFormat="1" ht="20.100000000000001" customHeight="1" thickBot="1" x14ac:dyDescent="0.3">
      <c r="A33" s="163">
        <f t="shared" si="1"/>
        <v>31</v>
      </c>
      <c r="B33" s="164" t="s">
        <v>163</v>
      </c>
      <c r="C33" s="165" t="s">
        <v>68</v>
      </c>
      <c r="D33" s="166" t="s">
        <v>94</v>
      </c>
      <c r="E33" s="176">
        <v>150</v>
      </c>
      <c r="F33" s="133"/>
      <c r="G33" s="171">
        <f t="shared" si="0"/>
        <v>0</v>
      </c>
    </row>
    <row r="34" spans="1:7" s="25" customFormat="1" ht="20.100000000000001" customHeight="1" thickBot="1" x14ac:dyDescent="0.3">
      <c r="A34" s="163">
        <f t="shared" si="1"/>
        <v>32</v>
      </c>
      <c r="B34" s="164" t="s">
        <v>164</v>
      </c>
      <c r="C34" s="165" t="s">
        <v>165</v>
      </c>
      <c r="D34" s="166" t="s">
        <v>94</v>
      </c>
      <c r="E34" s="176">
        <v>26</v>
      </c>
      <c r="F34" s="133"/>
      <c r="G34" s="171">
        <f t="shared" si="0"/>
        <v>0</v>
      </c>
    </row>
    <row r="35" spans="1:7" s="25" customFormat="1" ht="20.100000000000001" customHeight="1" thickBot="1" x14ac:dyDescent="0.3">
      <c r="A35" s="163">
        <f t="shared" si="1"/>
        <v>33</v>
      </c>
      <c r="B35" s="164" t="s">
        <v>166</v>
      </c>
      <c r="C35" s="165" t="s">
        <v>167</v>
      </c>
      <c r="D35" s="166" t="s">
        <v>94</v>
      </c>
      <c r="E35" s="176">
        <v>0</v>
      </c>
      <c r="F35" s="133"/>
      <c r="G35" s="171">
        <f t="shared" si="0"/>
        <v>0</v>
      </c>
    </row>
    <row r="36" spans="1:7" s="25" customFormat="1" ht="20.100000000000001" customHeight="1" thickBot="1" x14ac:dyDescent="0.3">
      <c r="A36" s="163">
        <f t="shared" si="1"/>
        <v>34</v>
      </c>
      <c r="B36" s="164" t="s">
        <v>168</v>
      </c>
      <c r="C36" s="165" t="s">
        <v>169</v>
      </c>
      <c r="D36" s="166" t="s">
        <v>94</v>
      </c>
      <c r="E36" s="176">
        <v>0</v>
      </c>
      <c r="F36" s="133"/>
      <c r="G36" s="171">
        <f t="shared" si="0"/>
        <v>0</v>
      </c>
    </row>
    <row r="37" spans="1:7" s="25" customFormat="1" ht="20.100000000000001" customHeight="1" thickBot="1" x14ac:dyDescent="0.3">
      <c r="A37" s="163">
        <f t="shared" si="1"/>
        <v>35</v>
      </c>
      <c r="B37" s="164" t="s">
        <v>170</v>
      </c>
      <c r="C37" s="165" t="s">
        <v>171</v>
      </c>
      <c r="D37" s="166" t="s">
        <v>94</v>
      </c>
      <c r="E37" s="166">
        <v>0</v>
      </c>
      <c r="F37" s="133"/>
      <c r="G37" s="171">
        <f t="shared" si="0"/>
        <v>0</v>
      </c>
    </row>
    <row r="38" spans="1:7" s="25" customFormat="1" ht="20.100000000000001" customHeight="1" thickBot="1" x14ac:dyDescent="0.3">
      <c r="A38" s="163">
        <f t="shared" si="1"/>
        <v>36</v>
      </c>
      <c r="B38" s="164" t="s">
        <v>172</v>
      </c>
      <c r="C38" s="165" t="s">
        <v>74</v>
      </c>
      <c r="D38" s="166" t="s">
        <v>94</v>
      </c>
      <c r="E38" s="167">
        <f>'[3]XX SEWER TELEV'!$F$13</f>
        <v>1405.5740000000001</v>
      </c>
      <c r="F38" s="133"/>
      <c r="G38" s="171">
        <f t="shared" si="0"/>
        <v>0</v>
      </c>
    </row>
    <row r="39" spans="1:7" s="25" customFormat="1" ht="20.100000000000001" customHeight="1" thickBot="1" x14ac:dyDescent="0.3">
      <c r="A39" s="163">
        <f t="shared" si="1"/>
        <v>37</v>
      </c>
      <c r="B39" s="164" t="s">
        <v>173</v>
      </c>
      <c r="C39" s="165" t="s">
        <v>174</v>
      </c>
      <c r="D39" s="166" t="s">
        <v>88</v>
      </c>
      <c r="E39" s="176">
        <v>2</v>
      </c>
      <c r="F39" s="133"/>
      <c r="G39" s="171">
        <f t="shared" si="0"/>
        <v>0</v>
      </c>
    </row>
    <row r="40" spans="1:7" s="25" customFormat="1" ht="20.100000000000001" customHeight="1" thickBot="1" x14ac:dyDescent="0.3">
      <c r="A40" s="163">
        <f t="shared" si="1"/>
        <v>38</v>
      </c>
      <c r="B40" s="159" t="s">
        <v>175</v>
      </c>
      <c r="C40" s="165" t="s">
        <v>176</v>
      </c>
      <c r="D40" s="161" t="s">
        <v>88</v>
      </c>
      <c r="E40" s="166">
        <v>0</v>
      </c>
      <c r="F40" s="133"/>
      <c r="G40" s="171">
        <f t="shared" si="0"/>
        <v>0</v>
      </c>
    </row>
    <row r="41" spans="1:7" s="25" customFormat="1" ht="20.100000000000001" customHeight="1" thickBot="1" x14ac:dyDescent="0.3">
      <c r="A41" s="163">
        <f t="shared" si="1"/>
        <v>39</v>
      </c>
      <c r="B41" s="164" t="s">
        <v>177</v>
      </c>
      <c r="C41" s="165" t="s">
        <v>178</v>
      </c>
      <c r="D41" s="166" t="s">
        <v>95</v>
      </c>
      <c r="E41" s="166">
        <v>2</v>
      </c>
      <c r="F41" s="133"/>
      <c r="G41" s="171">
        <f t="shared" si="0"/>
        <v>0</v>
      </c>
    </row>
    <row r="42" spans="1:7" s="25" customFormat="1" ht="20.100000000000001" customHeight="1" thickBot="1" x14ac:dyDescent="0.3">
      <c r="A42" s="163">
        <f t="shared" si="1"/>
        <v>40</v>
      </c>
      <c r="B42" s="164">
        <v>60250200</v>
      </c>
      <c r="C42" s="165" t="s">
        <v>179</v>
      </c>
      <c r="D42" s="166" t="s">
        <v>180</v>
      </c>
      <c r="E42" s="166">
        <v>0</v>
      </c>
      <c r="F42" s="133"/>
      <c r="G42" s="171">
        <f t="shared" si="0"/>
        <v>0</v>
      </c>
    </row>
    <row r="43" spans="1:7" s="25" customFormat="1" ht="20.100000000000001" customHeight="1" thickBot="1" x14ac:dyDescent="0.3">
      <c r="A43" s="163">
        <f t="shared" si="1"/>
        <v>41</v>
      </c>
      <c r="B43" s="164">
        <v>60255500</v>
      </c>
      <c r="C43" s="165" t="s">
        <v>181</v>
      </c>
      <c r="D43" s="166" t="s">
        <v>180</v>
      </c>
      <c r="E43" s="166">
        <v>3</v>
      </c>
      <c r="F43" s="133"/>
      <c r="G43" s="171">
        <f t="shared" si="0"/>
        <v>0</v>
      </c>
    </row>
    <row r="44" spans="1:7" s="25" customFormat="1" ht="20.100000000000001" customHeight="1" thickBot="1" x14ac:dyDescent="0.3">
      <c r="A44" s="163">
        <f t="shared" si="1"/>
        <v>42</v>
      </c>
      <c r="B44" s="164">
        <v>60260100</v>
      </c>
      <c r="C44" s="165" t="s">
        <v>182</v>
      </c>
      <c r="D44" s="166" t="s">
        <v>180</v>
      </c>
      <c r="E44" s="166">
        <v>0</v>
      </c>
      <c r="F44" s="133"/>
      <c r="G44" s="171">
        <f t="shared" si="0"/>
        <v>0</v>
      </c>
    </row>
    <row r="45" spans="1:7" s="25" customFormat="1" ht="20.100000000000001" customHeight="1" thickBot="1" x14ac:dyDescent="0.3">
      <c r="A45" s="163">
        <f t="shared" si="1"/>
        <v>43</v>
      </c>
      <c r="B45" s="164" t="s">
        <v>183</v>
      </c>
      <c r="C45" s="165" t="s">
        <v>73</v>
      </c>
      <c r="D45" s="166" t="s">
        <v>88</v>
      </c>
      <c r="E45" s="176">
        <v>2</v>
      </c>
      <c r="F45" s="133"/>
      <c r="G45" s="171">
        <f t="shared" si="0"/>
        <v>0</v>
      </c>
    </row>
    <row r="46" spans="1:7" s="25" customFormat="1" ht="20.100000000000001" customHeight="1" thickBot="1" x14ac:dyDescent="0.3">
      <c r="A46" s="163">
        <f t="shared" si="1"/>
        <v>44</v>
      </c>
      <c r="B46" s="164" t="s">
        <v>184</v>
      </c>
      <c r="C46" s="165" t="s">
        <v>101</v>
      </c>
      <c r="D46" s="166" t="s">
        <v>88</v>
      </c>
      <c r="E46" s="176">
        <v>0</v>
      </c>
      <c r="F46" s="133"/>
      <c r="G46" s="171">
        <f t="shared" si="0"/>
        <v>0</v>
      </c>
    </row>
    <row r="47" spans="1:7" s="25" customFormat="1" ht="20.100000000000001" customHeight="1" thickBot="1" x14ac:dyDescent="0.3">
      <c r="A47" s="163">
        <f t="shared" si="1"/>
        <v>45</v>
      </c>
      <c r="B47" s="164" t="s">
        <v>185</v>
      </c>
      <c r="C47" s="165" t="s">
        <v>186</v>
      </c>
      <c r="D47" s="166" t="s">
        <v>94</v>
      </c>
      <c r="E47" s="176">
        <f>[3]CDOT6060020!$F$19</f>
        <v>313.9812</v>
      </c>
      <c r="F47" s="133"/>
      <c r="G47" s="171">
        <f t="shared" si="0"/>
        <v>0</v>
      </c>
    </row>
    <row r="48" spans="1:7" s="25" customFormat="1" ht="20.100000000000001" customHeight="1" thickBot="1" x14ac:dyDescent="0.3">
      <c r="A48" s="163">
        <f t="shared" si="1"/>
        <v>46</v>
      </c>
      <c r="B48" s="164" t="s">
        <v>187</v>
      </c>
      <c r="C48" s="165" t="s">
        <v>67</v>
      </c>
      <c r="D48" s="166" t="s">
        <v>94</v>
      </c>
      <c r="E48" s="176">
        <f>'[3]60600605'!$F$19</f>
        <v>106.67609999999999</v>
      </c>
      <c r="F48" s="133"/>
      <c r="G48" s="171">
        <f t="shared" si="0"/>
        <v>0</v>
      </c>
    </row>
    <row r="49" spans="1:7" s="25" customFormat="1" ht="20.100000000000001" customHeight="1" thickBot="1" x14ac:dyDescent="0.3">
      <c r="A49" s="163">
        <f t="shared" si="1"/>
        <v>47</v>
      </c>
      <c r="B49" s="164" t="s">
        <v>188</v>
      </c>
      <c r="C49" s="165" t="s">
        <v>189</v>
      </c>
      <c r="D49" s="166" t="s">
        <v>92</v>
      </c>
      <c r="E49" s="166">
        <v>3</v>
      </c>
      <c r="F49" s="133"/>
      <c r="G49" s="171">
        <f t="shared" si="0"/>
        <v>0</v>
      </c>
    </row>
    <row r="50" spans="1:7" s="25" customFormat="1" ht="20.100000000000001" customHeight="1" thickBot="1" x14ac:dyDescent="0.3">
      <c r="A50" s="163">
        <f t="shared" si="1"/>
        <v>48</v>
      </c>
      <c r="B50" s="164" t="s">
        <v>190</v>
      </c>
      <c r="C50" s="165" t="s">
        <v>80</v>
      </c>
      <c r="D50" s="166" t="s">
        <v>96</v>
      </c>
      <c r="E50" s="166">
        <v>1</v>
      </c>
      <c r="F50" s="133"/>
      <c r="G50" s="171">
        <f t="shared" si="0"/>
        <v>0</v>
      </c>
    </row>
    <row r="51" spans="1:7" s="25" customFormat="1" ht="20.100000000000001" customHeight="1" thickBot="1" x14ac:dyDescent="0.3">
      <c r="A51" s="163">
        <f t="shared" si="1"/>
        <v>49</v>
      </c>
      <c r="B51" s="164" t="s">
        <v>191</v>
      </c>
      <c r="C51" s="165" t="s">
        <v>192</v>
      </c>
      <c r="D51" s="166" t="s">
        <v>88</v>
      </c>
      <c r="E51" s="166">
        <v>2</v>
      </c>
      <c r="F51" s="133"/>
      <c r="G51" s="171">
        <f t="shared" si="0"/>
        <v>0</v>
      </c>
    </row>
    <row r="52" spans="1:7" s="25" customFormat="1" ht="20.100000000000001" customHeight="1" thickBot="1" x14ac:dyDescent="0.3">
      <c r="A52" s="163">
        <f t="shared" si="1"/>
        <v>50</v>
      </c>
      <c r="B52" s="164" t="s">
        <v>193</v>
      </c>
      <c r="C52" s="165" t="s">
        <v>78</v>
      </c>
      <c r="D52" s="166" t="s">
        <v>88</v>
      </c>
      <c r="E52" s="176">
        <v>2</v>
      </c>
      <c r="F52" s="133"/>
      <c r="G52" s="171">
        <f t="shared" si="0"/>
        <v>0</v>
      </c>
    </row>
    <row r="53" spans="1:7" s="25" customFormat="1" ht="20.100000000000001" customHeight="1" thickBot="1" x14ac:dyDescent="0.3">
      <c r="A53" s="163">
        <f t="shared" si="1"/>
        <v>51</v>
      </c>
      <c r="B53" s="164" t="s">
        <v>194</v>
      </c>
      <c r="C53" s="165" t="s">
        <v>195</v>
      </c>
      <c r="D53" s="166" t="s">
        <v>88</v>
      </c>
      <c r="E53" s="166">
        <v>0</v>
      </c>
      <c r="F53" s="133"/>
      <c r="G53" s="171">
        <f t="shared" si="0"/>
        <v>0</v>
      </c>
    </row>
    <row r="54" spans="1:7" s="25" customFormat="1" ht="20.100000000000001" customHeight="1" thickBot="1" x14ac:dyDescent="0.3">
      <c r="A54" s="163">
        <f t="shared" si="1"/>
        <v>52</v>
      </c>
      <c r="B54" s="164" t="s">
        <v>196</v>
      </c>
      <c r="C54" s="165" t="s">
        <v>77</v>
      </c>
      <c r="D54" s="166" t="s">
        <v>88</v>
      </c>
      <c r="E54" s="176">
        <f>'[4]729Z0110C'!$F$13</f>
        <v>3</v>
      </c>
      <c r="F54" s="133"/>
      <c r="G54" s="171">
        <f t="shared" si="0"/>
        <v>0</v>
      </c>
    </row>
    <row r="55" spans="1:7" s="25" customFormat="1" ht="20.100000000000001" customHeight="1" thickBot="1" x14ac:dyDescent="0.3">
      <c r="A55" s="163">
        <f t="shared" si="1"/>
        <v>53</v>
      </c>
      <c r="B55" s="164" t="s">
        <v>197</v>
      </c>
      <c r="C55" s="165" t="s">
        <v>198</v>
      </c>
      <c r="D55" s="166" t="s">
        <v>88</v>
      </c>
      <c r="E55" s="166">
        <v>0</v>
      </c>
      <c r="F55" s="133"/>
      <c r="G55" s="171">
        <f t="shared" si="0"/>
        <v>0</v>
      </c>
    </row>
    <row r="56" spans="1:7" s="25" customFormat="1" ht="20.100000000000001" customHeight="1" thickBot="1" x14ac:dyDescent="0.3">
      <c r="A56" s="163">
        <f t="shared" si="1"/>
        <v>54</v>
      </c>
      <c r="B56" s="164">
        <v>78000200</v>
      </c>
      <c r="C56" s="165" t="s">
        <v>199</v>
      </c>
      <c r="D56" s="166" t="s">
        <v>94</v>
      </c>
      <c r="E56" s="166">
        <v>0</v>
      </c>
      <c r="F56" s="133"/>
      <c r="G56" s="171">
        <f t="shared" si="0"/>
        <v>0</v>
      </c>
    </row>
    <row r="57" spans="1:7" s="25" customFormat="1" ht="20.100000000000001" customHeight="1" thickBot="1" x14ac:dyDescent="0.3">
      <c r="A57" s="163">
        <f t="shared" si="1"/>
        <v>55</v>
      </c>
      <c r="B57" s="164">
        <v>78000400</v>
      </c>
      <c r="C57" s="165" t="s">
        <v>200</v>
      </c>
      <c r="D57" s="166" t="s">
        <v>94</v>
      </c>
      <c r="E57" s="176">
        <f>'[3]78000400'!$F$13</f>
        <v>209</v>
      </c>
      <c r="F57" s="133"/>
      <c r="G57" s="171">
        <f t="shared" si="0"/>
        <v>0</v>
      </c>
    </row>
    <row r="58" spans="1:7" s="25" customFormat="1" ht="20.100000000000001" customHeight="1" thickBot="1" x14ac:dyDescent="0.3">
      <c r="A58" s="163">
        <f t="shared" si="1"/>
        <v>56</v>
      </c>
      <c r="B58" s="169">
        <v>78000600</v>
      </c>
      <c r="C58" s="165" t="s">
        <v>201</v>
      </c>
      <c r="D58" s="166" t="s">
        <v>94</v>
      </c>
      <c r="E58" s="176">
        <v>0</v>
      </c>
      <c r="F58" s="133"/>
      <c r="G58" s="171">
        <f t="shared" si="0"/>
        <v>0</v>
      </c>
    </row>
    <row r="59" spans="1:7" s="25" customFormat="1" ht="20.100000000000001" customHeight="1" thickBot="1" x14ac:dyDescent="0.3">
      <c r="A59" s="163">
        <f>A58+1</f>
        <v>57</v>
      </c>
      <c r="B59" s="164">
        <v>78000650</v>
      </c>
      <c r="C59" s="165" t="s">
        <v>202</v>
      </c>
      <c r="D59" s="166" t="s">
        <v>94</v>
      </c>
      <c r="E59" s="176">
        <v>0</v>
      </c>
      <c r="F59" s="133"/>
      <c r="G59" s="171">
        <f t="shared" si="0"/>
        <v>0</v>
      </c>
    </row>
    <row r="60" spans="1:7" s="25" customFormat="1" ht="20.100000000000001" customHeight="1" thickBot="1" x14ac:dyDescent="0.3">
      <c r="A60" s="163">
        <f t="shared" si="1"/>
        <v>58</v>
      </c>
      <c r="B60" s="164" t="s">
        <v>54</v>
      </c>
      <c r="C60" s="165" t="s">
        <v>75</v>
      </c>
      <c r="D60" s="166" t="s">
        <v>93</v>
      </c>
      <c r="E60" s="176">
        <v>2</v>
      </c>
      <c r="F60" s="133"/>
      <c r="G60" s="171">
        <f t="shared" si="0"/>
        <v>0</v>
      </c>
    </row>
    <row r="61" spans="1:7" s="25" customFormat="1" ht="20.100000000000001" customHeight="1" thickBot="1" x14ac:dyDescent="0.3">
      <c r="A61" s="163">
        <f t="shared" si="1"/>
        <v>59</v>
      </c>
      <c r="B61" s="164" t="s">
        <v>55</v>
      </c>
      <c r="C61" s="165" t="s">
        <v>76</v>
      </c>
      <c r="D61" s="166" t="s">
        <v>93</v>
      </c>
      <c r="E61" s="176">
        <v>3</v>
      </c>
      <c r="F61" s="133"/>
      <c r="G61" s="171">
        <f t="shared" si="0"/>
        <v>0</v>
      </c>
    </row>
    <row r="62" spans="1:7" s="25" customFormat="1" ht="20.100000000000001" customHeight="1" thickBot="1" x14ac:dyDescent="0.3">
      <c r="A62" s="163">
        <f t="shared" si="1"/>
        <v>60</v>
      </c>
      <c r="B62" s="164" t="s">
        <v>203</v>
      </c>
      <c r="C62" s="165" t="s">
        <v>100</v>
      </c>
      <c r="D62" s="166" t="s">
        <v>89</v>
      </c>
      <c r="E62" s="167">
        <f>'[3]999X1000C'!$F$13</f>
        <v>310.54988888888892</v>
      </c>
      <c r="F62" s="133"/>
      <c r="G62" s="171">
        <f t="shared" si="0"/>
        <v>0</v>
      </c>
    </row>
    <row r="63" spans="1:7" s="25" customFormat="1" ht="20.100000000000001" customHeight="1" thickBot="1" x14ac:dyDescent="0.3">
      <c r="A63" s="163">
        <f t="shared" si="1"/>
        <v>61</v>
      </c>
      <c r="B63" s="164" t="s">
        <v>204</v>
      </c>
      <c r="C63" s="165" t="s">
        <v>205</v>
      </c>
      <c r="D63" s="166" t="s">
        <v>91</v>
      </c>
      <c r="E63" s="176">
        <f>'[4]701Z0800C'!$F$21</f>
        <v>29</v>
      </c>
      <c r="F63" s="133"/>
      <c r="G63" s="171">
        <f t="shared" si="0"/>
        <v>0</v>
      </c>
    </row>
    <row r="64" spans="1:7" s="25" customFormat="1" ht="20.100000000000001" customHeight="1" thickBot="1" x14ac:dyDescent="0.3">
      <c r="A64" s="163">
        <f t="shared" si="1"/>
        <v>62</v>
      </c>
      <c r="B64" s="164" t="s">
        <v>206</v>
      </c>
      <c r="C64" s="165" t="s">
        <v>207</v>
      </c>
      <c r="D64" s="166" t="s">
        <v>88</v>
      </c>
      <c r="E64" s="167">
        <f>'[4]999X0900C'!$M$37</f>
        <v>28</v>
      </c>
      <c r="F64" s="133"/>
      <c r="G64" s="171">
        <f t="shared" si="0"/>
        <v>0</v>
      </c>
    </row>
    <row r="65" spans="1:7" s="25" customFormat="1" ht="20.100000000000001" customHeight="1" thickBot="1" x14ac:dyDescent="0.3">
      <c r="A65" s="163">
        <f t="shared" si="1"/>
        <v>63</v>
      </c>
      <c r="B65" s="164" t="s">
        <v>144</v>
      </c>
      <c r="C65" s="165" t="s">
        <v>69</v>
      </c>
      <c r="D65" s="166" t="s">
        <v>89</v>
      </c>
      <c r="E65" s="167">
        <f>'[3]DRVEWAY_ALEY REMOVAL SP'!$F$20</f>
        <v>53.454377777777779</v>
      </c>
      <c r="F65" s="133"/>
      <c r="G65" s="171">
        <f t="shared" si="0"/>
        <v>0</v>
      </c>
    </row>
    <row r="66" spans="1:7" s="25" customFormat="1" ht="20.100000000000001" customHeight="1" thickBot="1" x14ac:dyDescent="0.3">
      <c r="A66" s="163">
        <f t="shared" si="1"/>
        <v>64</v>
      </c>
      <c r="B66" s="164" t="s">
        <v>144</v>
      </c>
      <c r="C66" s="165" t="s">
        <v>208</v>
      </c>
      <c r="D66" s="166" t="s">
        <v>88</v>
      </c>
      <c r="E66" s="176">
        <v>0</v>
      </c>
      <c r="F66" s="133"/>
      <c r="G66" s="171">
        <f t="shared" si="0"/>
        <v>0</v>
      </c>
    </row>
    <row r="67" spans="1:7" s="25" customFormat="1" ht="20.100000000000001" customHeight="1" thickBot="1" x14ac:dyDescent="0.3">
      <c r="A67" s="163">
        <f t="shared" si="1"/>
        <v>65</v>
      </c>
      <c r="B67" s="164" t="s">
        <v>209</v>
      </c>
      <c r="C67" s="165" t="s">
        <v>210</v>
      </c>
      <c r="D67" s="166" t="s">
        <v>88</v>
      </c>
      <c r="E67" s="176">
        <v>0</v>
      </c>
      <c r="F67" s="133"/>
      <c r="G67" s="171">
        <f t="shared" si="0"/>
        <v>0</v>
      </c>
    </row>
    <row r="68" spans="1:7" s="25" customFormat="1" ht="20.100000000000001" customHeight="1" thickBot="1" x14ac:dyDescent="0.3">
      <c r="A68" s="163">
        <f>A67+1</f>
        <v>66</v>
      </c>
      <c r="B68" s="164" t="s">
        <v>211</v>
      </c>
      <c r="C68" s="165" t="s">
        <v>212</v>
      </c>
      <c r="D68" s="166" t="s">
        <v>96</v>
      </c>
      <c r="E68" s="166">
        <v>1</v>
      </c>
      <c r="F68" s="133"/>
      <c r="G68" s="171">
        <f t="shared" ref="G68:G98" si="2">SUM(E68*F68)</f>
        <v>0</v>
      </c>
    </row>
    <row r="69" spans="1:7" s="25" customFormat="1" ht="20.100000000000001" customHeight="1" thickBot="1" x14ac:dyDescent="0.3">
      <c r="A69" s="163">
        <f t="shared" ref="A69:A98" si="3">A68+1</f>
        <v>67</v>
      </c>
      <c r="B69" s="164" t="s">
        <v>213</v>
      </c>
      <c r="C69" s="165" t="s">
        <v>214</v>
      </c>
      <c r="D69" s="166" t="s">
        <v>103</v>
      </c>
      <c r="E69" s="166">
        <v>186</v>
      </c>
      <c r="F69" s="133"/>
      <c r="G69" s="171">
        <f t="shared" si="2"/>
        <v>0</v>
      </c>
    </row>
    <row r="70" spans="1:7" s="25" customFormat="1" ht="20.100000000000001" customHeight="1" thickBot="1" x14ac:dyDescent="0.3">
      <c r="A70" s="163">
        <f t="shared" si="3"/>
        <v>68</v>
      </c>
      <c r="B70" s="164" t="s">
        <v>215</v>
      </c>
      <c r="C70" s="165" t="s">
        <v>216</v>
      </c>
      <c r="D70" s="166" t="s">
        <v>103</v>
      </c>
      <c r="E70" s="166">
        <v>0</v>
      </c>
      <c r="F70" s="133"/>
      <c r="G70" s="171">
        <f t="shared" si="2"/>
        <v>0</v>
      </c>
    </row>
    <row r="71" spans="1:7" s="25" customFormat="1" ht="20.100000000000001" customHeight="1" thickBot="1" x14ac:dyDescent="0.3">
      <c r="A71" s="163">
        <f t="shared" si="3"/>
        <v>69</v>
      </c>
      <c r="B71" s="164" t="s">
        <v>217</v>
      </c>
      <c r="C71" s="165" t="s">
        <v>218</v>
      </c>
      <c r="D71" s="166" t="s">
        <v>103</v>
      </c>
      <c r="E71" s="166">
        <v>0</v>
      </c>
      <c r="F71" s="133"/>
      <c r="G71" s="171">
        <f t="shared" si="2"/>
        <v>0</v>
      </c>
    </row>
    <row r="72" spans="1:7" s="25" customFormat="1" ht="20.100000000000001" customHeight="1" thickBot="1" x14ac:dyDescent="0.3">
      <c r="A72" s="163">
        <f t="shared" si="3"/>
        <v>70</v>
      </c>
      <c r="B72" s="164" t="s">
        <v>219</v>
      </c>
      <c r="C72" s="165" t="s">
        <v>102</v>
      </c>
      <c r="D72" s="166" t="s">
        <v>103</v>
      </c>
      <c r="E72" s="166">
        <v>47</v>
      </c>
      <c r="F72" s="133"/>
      <c r="G72" s="171">
        <f t="shared" si="2"/>
        <v>0</v>
      </c>
    </row>
    <row r="73" spans="1:7" s="25" customFormat="1" ht="20.100000000000001" customHeight="1" thickBot="1" x14ac:dyDescent="0.3">
      <c r="A73" s="163">
        <f t="shared" si="3"/>
        <v>71</v>
      </c>
      <c r="B73" s="164" t="s">
        <v>220</v>
      </c>
      <c r="C73" s="165" t="s">
        <v>221</v>
      </c>
      <c r="D73" s="166" t="s">
        <v>88</v>
      </c>
      <c r="E73" s="166">
        <v>1</v>
      </c>
      <c r="F73" s="133"/>
      <c r="G73" s="171">
        <f t="shared" si="2"/>
        <v>0</v>
      </c>
    </row>
    <row r="74" spans="1:7" s="25" customFormat="1" ht="20.100000000000001" customHeight="1" thickBot="1" x14ac:dyDescent="0.3">
      <c r="A74" s="163">
        <f t="shared" si="3"/>
        <v>72</v>
      </c>
      <c r="B74" s="164" t="s">
        <v>222</v>
      </c>
      <c r="C74" s="165" t="s">
        <v>223</v>
      </c>
      <c r="D74" s="166" t="s">
        <v>88</v>
      </c>
      <c r="E74" s="166">
        <v>2</v>
      </c>
      <c r="F74" s="133"/>
      <c r="G74" s="171">
        <f t="shared" si="2"/>
        <v>0</v>
      </c>
    </row>
    <row r="75" spans="1:7" s="25" customFormat="1" ht="20.100000000000001" customHeight="1" thickBot="1" x14ac:dyDescent="0.3">
      <c r="A75" s="163">
        <f t="shared" si="3"/>
        <v>73</v>
      </c>
      <c r="B75" s="164" t="s">
        <v>224</v>
      </c>
      <c r="C75" s="165" t="s">
        <v>225</v>
      </c>
      <c r="D75" s="166" t="s">
        <v>88</v>
      </c>
      <c r="E75" s="166">
        <v>0</v>
      </c>
      <c r="F75" s="133"/>
      <c r="G75" s="171">
        <f t="shared" si="2"/>
        <v>0</v>
      </c>
    </row>
    <row r="76" spans="1:7" s="25" customFormat="1" ht="20.100000000000001" customHeight="1" thickBot="1" x14ac:dyDescent="0.3">
      <c r="A76" s="163">
        <f t="shared" si="3"/>
        <v>74</v>
      </c>
      <c r="B76" s="164" t="s">
        <v>226</v>
      </c>
      <c r="C76" s="165" t="s">
        <v>227</v>
      </c>
      <c r="D76" s="166" t="s">
        <v>88</v>
      </c>
      <c r="E76" s="166">
        <v>0</v>
      </c>
      <c r="F76" s="133"/>
      <c r="G76" s="171">
        <f t="shared" si="2"/>
        <v>0</v>
      </c>
    </row>
    <row r="77" spans="1:7" s="25" customFormat="1" ht="20.100000000000001" customHeight="1" thickBot="1" x14ac:dyDescent="0.3">
      <c r="A77" s="163">
        <f t="shared" si="3"/>
        <v>75</v>
      </c>
      <c r="B77" s="164" t="s">
        <v>228</v>
      </c>
      <c r="C77" s="165" t="s">
        <v>229</v>
      </c>
      <c r="D77" s="166" t="s">
        <v>103</v>
      </c>
      <c r="E77" s="166">
        <v>235</v>
      </c>
      <c r="F77" s="133"/>
      <c r="G77" s="171">
        <f t="shared" si="2"/>
        <v>0</v>
      </c>
    </row>
    <row r="78" spans="1:7" s="25" customFormat="1" ht="20.100000000000001" customHeight="1" thickBot="1" x14ac:dyDescent="0.3">
      <c r="A78" s="163">
        <f t="shared" si="3"/>
        <v>76</v>
      </c>
      <c r="B78" s="164" t="s">
        <v>230</v>
      </c>
      <c r="C78" s="165" t="s">
        <v>231</v>
      </c>
      <c r="D78" s="166" t="s">
        <v>88</v>
      </c>
      <c r="E78" s="166">
        <v>2</v>
      </c>
      <c r="F78" s="133"/>
      <c r="G78" s="171">
        <f t="shared" si="2"/>
        <v>0</v>
      </c>
    </row>
    <row r="79" spans="1:7" s="25" customFormat="1" ht="20.100000000000001" customHeight="1" thickBot="1" x14ac:dyDescent="0.3">
      <c r="A79" s="163">
        <f t="shared" si="3"/>
        <v>77</v>
      </c>
      <c r="B79" s="164" t="s">
        <v>232</v>
      </c>
      <c r="C79" s="165" t="s">
        <v>233</v>
      </c>
      <c r="D79" s="166" t="s">
        <v>88</v>
      </c>
      <c r="E79" s="166">
        <v>2</v>
      </c>
      <c r="F79" s="133"/>
      <c r="G79" s="171">
        <f t="shared" si="2"/>
        <v>0</v>
      </c>
    </row>
    <row r="80" spans="1:7" s="25" customFormat="1" ht="20.100000000000001" customHeight="1" thickBot="1" x14ac:dyDescent="0.3">
      <c r="A80" s="163">
        <f t="shared" si="3"/>
        <v>78</v>
      </c>
      <c r="B80" s="164" t="s">
        <v>234</v>
      </c>
      <c r="C80" s="165" t="s">
        <v>235</v>
      </c>
      <c r="D80" s="166" t="s">
        <v>88</v>
      </c>
      <c r="E80" s="166">
        <v>1</v>
      </c>
      <c r="F80" s="133"/>
      <c r="G80" s="171">
        <f t="shared" si="2"/>
        <v>0</v>
      </c>
    </row>
    <row r="81" spans="1:7" s="25" customFormat="1" ht="20.100000000000001" customHeight="1" thickBot="1" x14ac:dyDescent="0.3">
      <c r="A81" s="163">
        <f t="shared" si="3"/>
        <v>79</v>
      </c>
      <c r="B81" s="164" t="s">
        <v>236</v>
      </c>
      <c r="C81" s="165" t="s">
        <v>237</v>
      </c>
      <c r="D81" s="166" t="s">
        <v>88</v>
      </c>
      <c r="E81" s="166">
        <v>2</v>
      </c>
      <c r="F81" s="133"/>
      <c r="G81" s="171">
        <f t="shared" si="2"/>
        <v>0</v>
      </c>
    </row>
    <row r="82" spans="1:7" s="25" customFormat="1" ht="20.100000000000001" customHeight="1" thickBot="1" x14ac:dyDescent="0.3">
      <c r="A82" s="163">
        <f t="shared" si="3"/>
        <v>80</v>
      </c>
      <c r="B82" s="164" t="s">
        <v>238</v>
      </c>
      <c r="C82" s="165" t="s">
        <v>239</v>
      </c>
      <c r="D82" s="166" t="s">
        <v>88</v>
      </c>
      <c r="E82" s="166">
        <v>3</v>
      </c>
      <c r="F82" s="133"/>
      <c r="G82" s="171">
        <f t="shared" si="2"/>
        <v>0</v>
      </c>
    </row>
    <row r="83" spans="1:7" s="25" customFormat="1" ht="20.100000000000001" customHeight="1" thickBot="1" x14ac:dyDescent="0.3">
      <c r="A83" s="163">
        <f t="shared" si="3"/>
        <v>81</v>
      </c>
      <c r="B83" s="164" t="s">
        <v>240</v>
      </c>
      <c r="C83" s="165" t="s">
        <v>241</v>
      </c>
      <c r="D83" s="166" t="s">
        <v>88</v>
      </c>
      <c r="E83" s="166">
        <v>0</v>
      </c>
      <c r="F83" s="133"/>
      <c r="G83" s="171">
        <f t="shared" si="2"/>
        <v>0</v>
      </c>
    </row>
    <row r="84" spans="1:7" s="25" customFormat="1" ht="20.100000000000001" customHeight="1" thickBot="1" x14ac:dyDescent="0.3">
      <c r="A84" s="163">
        <f t="shared" si="3"/>
        <v>82</v>
      </c>
      <c r="B84" s="164" t="s">
        <v>242</v>
      </c>
      <c r="C84" s="165" t="s">
        <v>243</v>
      </c>
      <c r="D84" s="166" t="s">
        <v>88</v>
      </c>
      <c r="E84" s="166">
        <v>1</v>
      </c>
      <c r="F84" s="133"/>
      <c r="G84" s="171">
        <f t="shared" si="2"/>
        <v>0</v>
      </c>
    </row>
    <row r="85" spans="1:7" s="25" customFormat="1" ht="20.100000000000001" customHeight="1" thickBot="1" x14ac:dyDescent="0.3">
      <c r="A85" s="163">
        <f t="shared" si="3"/>
        <v>83</v>
      </c>
      <c r="B85" s="164" t="s">
        <v>244</v>
      </c>
      <c r="C85" s="165" t="s">
        <v>245</v>
      </c>
      <c r="D85" s="166" t="s">
        <v>88</v>
      </c>
      <c r="E85" s="166">
        <v>1</v>
      </c>
      <c r="F85" s="133"/>
      <c r="G85" s="171">
        <f t="shared" si="2"/>
        <v>0</v>
      </c>
    </row>
    <row r="86" spans="1:7" s="25" customFormat="1" ht="20.100000000000001" customHeight="1" thickBot="1" x14ac:dyDescent="0.3">
      <c r="A86" s="163">
        <f t="shared" si="3"/>
        <v>84</v>
      </c>
      <c r="B86" s="164" t="s">
        <v>144</v>
      </c>
      <c r="C86" s="165" t="s">
        <v>246</v>
      </c>
      <c r="D86" s="166" t="s">
        <v>88</v>
      </c>
      <c r="E86" s="166">
        <v>1</v>
      </c>
      <c r="F86" s="133"/>
      <c r="G86" s="171">
        <f t="shared" si="2"/>
        <v>0</v>
      </c>
    </row>
    <row r="87" spans="1:7" s="25" customFormat="1" ht="20.100000000000001" customHeight="1" thickBot="1" x14ac:dyDescent="0.3">
      <c r="A87" s="163">
        <f t="shared" si="3"/>
        <v>85</v>
      </c>
      <c r="B87" s="164" t="s">
        <v>144</v>
      </c>
      <c r="C87" s="165" t="s">
        <v>247</v>
      </c>
      <c r="D87" s="166" t="s">
        <v>94</v>
      </c>
      <c r="E87" s="166">
        <v>400</v>
      </c>
      <c r="F87" s="133"/>
      <c r="G87" s="171">
        <f t="shared" si="2"/>
        <v>0</v>
      </c>
    </row>
    <row r="88" spans="1:7" s="25" customFormat="1" ht="20.100000000000001" customHeight="1" thickBot="1" x14ac:dyDescent="0.3">
      <c r="A88" s="163">
        <f t="shared" si="3"/>
        <v>86</v>
      </c>
      <c r="B88" s="164">
        <v>66900530</v>
      </c>
      <c r="C88" s="165" t="s">
        <v>85</v>
      </c>
      <c r="D88" s="166" t="s">
        <v>88</v>
      </c>
      <c r="E88" s="166">
        <v>1</v>
      </c>
      <c r="F88" s="133"/>
      <c r="G88" s="171">
        <f t="shared" si="2"/>
        <v>0</v>
      </c>
    </row>
    <row r="89" spans="1:7" s="25" customFormat="1" ht="20.100000000000001" customHeight="1" thickBot="1" x14ac:dyDescent="0.3">
      <c r="A89" s="163">
        <f t="shared" si="3"/>
        <v>87</v>
      </c>
      <c r="B89" s="164">
        <v>66901001</v>
      </c>
      <c r="C89" s="165" t="s">
        <v>81</v>
      </c>
      <c r="D89" s="166" t="s">
        <v>96</v>
      </c>
      <c r="E89" s="166">
        <v>1</v>
      </c>
      <c r="F89" s="133"/>
      <c r="G89" s="171">
        <f t="shared" si="2"/>
        <v>0</v>
      </c>
    </row>
    <row r="90" spans="1:7" s="25" customFormat="1" ht="20.100000000000001" customHeight="1" thickBot="1" x14ac:dyDescent="0.3">
      <c r="A90" s="163">
        <f t="shared" si="3"/>
        <v>88</v>
      </c>
      <c r="B90" s="164">
        <v>66901003</v>
      </c>
      <c r="C90" s="165" t="s">
        <v>82</v>
      </c>
      <c r="D90" s="166" t="s">
        <v>96</v>
      </c>
      <c r="E90" s="166">
        <v>1</v>
      </c>
      <c r="F90" s="133"/>
      <c r="G90" s="171">
        <f t="shared" si="2"/>
        <v>0</v>
      </c>
    </row>
    <row r="91" spans="1:7" s="25" customFormat="1" ht="20.100000000000001" customHeight="1" thickBot="1" x14ac:dyDescent="0.3">
      <c r="A91" s="163">
        <f t="shared" si="3"/>
        <v>89</v>
      </c>
      <c r="B91" s="164">
        <v>66901006</v>
      </c>
      <c r="C91" s="165" t="s">
        <v>248</v>
      </c>
      <c r="D91" s="166" t="s">
        <v>249</v>
      </c>
      <c r="E91" s="166">
        <v>15</v>
      </c>
      <c r="F91" s="133"/>
      <c r="G91" s="171">
        <f t="shared" si="2"/>
        <v>0</v>
      </c>
    </row>
    <row r="92" spans="1:7" s="25" customFormat="1" ht="20.100000000000001" customHeight="1" thickBot="1" x14ac:dyDescent="0.3">
      <c r="A92" s="163">
        <f t="shared" si="3"/>
        <v>90</v>
      </c>
      <c r="B92" s="164">
        <v>66900200</v>
      </c>
      <c r="C92" s="165" t="s">
        <v>83</v>
      </c>
      <c r="D92" s="168" t="s">
        <v>86</v>
      </c>
      <c r="E92" s="167">
        <f>'[3]66900200'!$F$13</f>
        <v>331.56927160493825</v>
      </c>
      <c r="F92" s="133"/>
      <c r="G92" s="171">
        <f t="shared" si="2"/>
        <v>0</v>
      </c>
    </row>
    <row r="93" spans="1:7" s="25" customFormat="1" ht="20.100000000000001" customHeight="1" thickBot="1" x14ac:dyDescent="0.3">
      <c r="A93" s="163">
        <f t="shared" si="3"/>
        <v>91</v>
      </c>
      <c r="B93" s="164" t="s">
        <v>144</v>
      </c>
      <c r="C93" s="165" t="s">
        <v>250</v>
      </c>
      <c r="D93" s="166" t="s">
        <v>94</v>
      </c>
      <c r="E93" s="166">
        <v>0</v>
      </c>
      <c r="F93" s="133"/>
      <c r="G93" s="171">
        <f t="shared" si="2"/>
        <v>0</v>
      </c>
    </row>
    <row r="94" spans="1:7" s="25" customFormat="1" ht="20.100000000000001" customHeight="1" thickBot="1" x14ac:dyDescent="0.3">
      <c r="A94" s="163">
        <f t="shared" si="3"/>
        <v>92</v>
      </c>
      <c r="B94" s="164" t="s">
        <v>144</v>
      </c>
      <c r="C94" s="165" t="s">
        <v>251</v>
      </c>
      <c r="D94" s="166" t="s">
        <v>88</v>
      </c>
      <c r="E94" s="166">
        <v>0</v>
      </c>
      <c r="F94" s="133"/>
      <c r="G94" s="171">
        <f t="shared" si="2"/>
        <v>0</v>
      </c>
    </row>
    <row r="95" spans="1:7" s="25" customFormat="1" ht="20.100000000000001" customHeight="1" thickBot="1" x14ac:dyDescent="0.3">
      <c r="A95" s="163">
        <f t="shared" si="3"/>
        <v>93</v>
      </c>
      <c r="B95" s="164" t="s">
        <v>252</v>
      </c>
      <c r="C95" s="165" t="s">
        <v>253</v>
      </c>
      <c r="D95" s="166" t="s">
        <v>88</v>
      </c>
      <c r="E95" s="166">
        <v>0</v>
      </c>
      <c r="F95" s="133"/>
      <c r="G95" s="171">
        <f t="shared" si="2"/>
        <v>0</v>
      </c>
    </row>
    <row r="96" spans="1:7" s="25" customFormat="1" ht="20.100000000000001" customHeight="1" thickBot="1" x14ac:dyDescent="0.3">
      <c r="A96" s="163">
        <f t="shared" si="3"/>
        <v>94</v>
      </c>
      <c r="B96" s="164">
        <v>54248510</v>
      </c>
      <c r="C96" s="170" t="s">
        <v>254</v>
      </c>
      <c r="D96" s="166" t="s">
        <v>86</v>
      </c>
      <c r="E96" s="166">
        <v>0</v>
      </c>
      <c r="F96" s="133"/>
      <c r="G96" s="171">
        <f t="shared" si="2"/>
        <v>0</v>
      </c>
    </row>
    <row r="97" spans="1:7" s="25" customFormat="1" ht="20.100000000000001" customHeight="1" thickBot="1" x14ac:dyDescent="0.3">
      <c r="A97" s="163">
        <f t="shared" si="3"/>
        <v>95</v>
      </c>
      <c r="B97" s="164" t="s">
        <v>255</v>
      </c>
      <c r="C97" s="170" t="s">
        <v>256</v>
      </c>
      <c r="D97" s="166" t="s">
        <v>94</v>
      </c>
      <c r="E97" s="166">
        <v>0</v>
      </c>
      <c r="F97" s="133"/>
      <c r="G97" s="171">
        <f t="shared" si="2"/>
        <v>0</v>
      </c>
    </row>
    <row r="98" spans="1:7" s="25" customFormat="1" ht="20.100000000000001" customHeight="1" thickBot="1" x14ac:dyDescent="0.3">
      <c r="A98" s="163">
        <f t="shared" si="3"/>
        <v>96</v>
      </c>
      <c r="B98" s="164" t="s">
        <v>257</v>
      </c>
      <c r="C98" s="170" t="s">
        <v>79</v>
      </c>
      <c r="D98" s="166" t="s">
        <v>88</v>
      </c>
      <c r="E98" s="166">
        <v>0</v>
      </c>
      <c r="F98" s="133"/>
      <c r="G98" s="171">
        <f t="shared" si="2"/>
        <v>0</v>
      </c>
    </row>
    <row r="99" spans="1:7" ht="17.25" thickBot="1" x14ac:dyDescent="0.3">
      <c r="A99" s="60">
        <v>97</v>
      </c>
      <c r="B99" s="252" t="s">
        <v>135</v>
      </c>
      <c r="C99" s="252"/>
      <c r="D99" s="252"/>
      <c r="E99" s="252"/>
      <c r="F99" s="252"/>
      <c r="G99" s="61">
        <f>SUM(G3:G98)</f>
        <v>0</v>
      </c>
    </row>
    <row r="100" spans="1:7" ht="16.5" x14ac:dyDescent="0.25">
      <c r="A100" s="41"/>
      <c r="B100" s="41"/>
      <c r="C100" s="42"/>
      <c r="D100" s="41"/>
      <c r="E100" s="41"/>
      <c r="F100" s="41"/>
      <c r="G100" s="41"/>
    </row>
    <row r="101" spans="1:7" ht="16.5" x14ac:dyDescent="0.25">
      <c r="A101" s="41"/>
      <c r="B101" s="41"/>
      <c r="C101" s="42"/>
      <c r="D101" s="41"/>
      <c r="E101" s="41"/>
      <c r="F101" s="41"/>
      <c r="G101" s="41"/>
    </row>
  </sheetData>
  <sheetProtection algorithmName="SHA-512" hashValue="Yv1wZt74NYR0ulCTqyChAI7aUh3mygqSqGaOU5duwDl0k/oHGjF+A/nXrtmoZw/am7BtBtY58kJr45sIQXCUZw==" saltValue="Aleu/i/M0ikpLRSUkvZMvA==" spinCount="100000" sheet="1" objects="1" scenarios="1"/>
  <mergeCells count="2">
    <mergeCell ref="A1:G1"/>
    <mergeCell ref="B99:F99"/>
  </mergeCells>
  <pageMargins left="0.7" right="0.7" top="0.75" bottom="0.75" header="0.3" footer="0.3"/>
  <pageSetup paperSize="17" scale="80" fitToHeight="0" orientation="portrait" r:id="rId1"/>
  <rowBreaks count="1" manualBreakCount="1">
    <brk id="5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pageSetUpPr fitToPage="1"/>
  </sheetPr>
  <dimension ref="A1:G101"/>
  <sheetViews>
    <sheetView view="pageBreakPreview" topLeftCell="A79" zoomScaleNormal="100" zoomScaleSheetLayoutView="100" workbookViewId="0">
      <selection activeCell="C96" sqref="C96"/>
    </sheetView>
  </sheetViews>
  <sheetFormatPr defaultRowHeight="15" x14ac:dyDescent="0.25"/>
  <cols>
    <col min="1" max="1" width="9.7109375" style="26" customWidth="1"/>
    <col min="2" max="2" width="15.7109375" style="26" customWidth="1"/>
    <col min="3" max="3" width="60.85546875" style="27" customWidth="1"/>
    <col min="4" max="4" width="14.7109375" style="26" customWidth="1"/>
    <col min="5" max="6" width="10.7109375" style="26" customWidth="1"/>
    <col min="7" max="7" width="25.7109375" style="26" customWidth="1"/>
  </cols>
  <sheetData>
    <row r="1" spans="1:7" ht="105" customHeight="1" thickBot="1" x14ac:dyDescent="0.3">
      <c r="A1" s="253" t="s">
        <v>128</v>
      </c>
      <c r="B1" s="254"/>
      <c r="C1" s="254"/>
      <c r="D1" s="254"/>
      <c r="E1" s="254"/>
      <c r="F1" s="254"/>
      <c r="G1" s="255"/>
    </row>
    <row r="2" spans="1:7" s="25" customFormat="1" ht="30" customHeight="1" thickBot="1" x14ac:dyDescent="0.25">
      <c r="A2" s="43" t="s">
        <v>42</v>
      </c>
      <c r="B2" s="44" t="str">
        <f>'[2]Original Items Condensed'!C8</f>
        <v>Code Number</v>
      </c>
      <c r="C2" s="44" t="s">
        <v>41</v>
      </c>
      <c r="D2" s="45" t="s">
        <v>40</v>
      </c>
      <c r="E2" s="45" t="s">
        <v>39</v>
      </c>
      <c r="F2" s="46" t="s">
        <v>38</v>
      </c>
      <c r="G2" s="47" t="s">
        <v>37</v>
      </c>
    </row>
    <row r="3" spans="1:7" s="25" customFormat="1" ht="20.100000000000001" customHeight="1" thickBot="1" x14ac:dyDescent="0.3">
      <c r="A3" s="158">
        <v>1</v>
      </c>
      <c r="B3" s="159">
        <v>20100010</v>
      </c>
      <c r="C3" s="160" t="s">
        <v>138</v>
      </c>
      <c r="D3" s="161" t="s">
        <v>87</v>
      </c>
      <c r="E3" s="172">
        <v>8</v>
      </c>
      <c r="F3" s="135"/>
      <c r="G3" s="171">
        <f>SUM(E3*F3)</f>
        <v>0</v>
      </c>
    </row>
    <row r="4" spans="1:7" s="25" customFormat="1" ht="20.100000000000001" customHeight="1" thickBot="1" x14ac:dyDescent="0.3">
      <c r="A4" s="163">
        <f>A3+1</f>
        <v>2</v>
      </c>
      <c r="B4" s="164">
        <v>20100110</v>
      </c>
      <c r="C4" s="165" t="s">
        <v>139</v>
      </c>
      <c r="D4" s="166" t="s">
        <v>87</v>
      </c>
      <c r="E4" s="173">
        <v>0</v>
      </c>
      <c r="F4" s="135"/>
      <c r="G4" s="171">
        <f t="shared" ref="G4:G67" si="0">SUM(E4*F4)</f>
        <v>0</v>
      </c>
    </row>
    <row r="5" spans="1:7" s="25" customFormat="1" ht="20.100000000000001" customHeight="1" thickBot="1" x14ac:dyDescent="0.3">
      <c r="A5" s="163">
        <f t="shared" ref="A5:A67" si="1">A4+1</f>
        <v>3</v>
      </c>
      <c r="B5" s="164">
        <v>20100210</v>
      </c>
      <c r="C5" s="165" t="s">
        <v>140</v>
      </c>
      <c r="D5" s="166" t="s">
        <v>87</v>
      </c>
      <c r="E5" s="173">
        <v>0</v>
      </c>
      <c r="F5" s="135"/>
      <c r="G5" s="171">
        <f t="shared" si="0"/>
        <v>0</v>
      </c>
    </row>
    <row r="6" spans="1:7" s="25" customFormat="1" ht="20.100000000000001" customHeight="1" thickBot="1" x14ac:dyDescent="0.3">
      <c r="A6" s="163">
        <f t="shared" si="1"/>
        <v>4</v>
      </c>
      <c r="B6" s="164">
        <v>20200100</v>
      </c>
      <c r="C6" s="165" t="s">
        <v>56</v>
      </c>
      <c r="D6" s="166" t="s">
        <v>86</v>
      </c>
      <c r="E6" s="173">
        <v>337.34531481481486</v>
      </c>
      <c r="F6" s="135"/>
      <c r="G6" s="171">
        <f t="shared" si="0"/>
        <v>0</v>
      </c>
    </row>
    <row r="7" spans="1:7" s="25" customFormat="1" ht="20.100000000000001" customHeight="1" thickBot="1" x14ac:dyDescent="0.3">
      <c r="A7" s="163">
        <f t="shared" si="1"/>
        <v>5</v>
      </c>
      <c r="B7" s="164" t="s">
        <v>141</v>
      </c>
      <c r="C7" s="165" t="s">
        <v>57</v>
      </c>
      <c r="D7" s="166" t="s">
        <v>88</v>
      </c>
      <c r="E7" s="173">
        <v>4</v>
      </c>
      <c r="F7" s="135"/>
      <c r="G7" s="171">
        <f t="shared" si="0"/>
        <v>0</v>
      </c>
    </row>
    <row r="8" spans="1:7" s="25" customFormat="1" ht="20.100000000000001" customHeight="1" thickBot="1" x14ac:dyDescent="0.3">
      <c r="A8" s="163">
        <f t="shared" si="1"/>
        <v>6</v>
      </c>
      <c r="B8" s="164" t="s">
        <v>142</v>
      </c>
      <c r="C8" s="165" t="s">
        <v>143</v>
      </c>
      <c r="D8" s="166" t="s">
        <v>94</v>
      </c>
      <c r="E8" s="173">
        <v>0</v>
      </c>
      <c r="F8" s="135"/>
      <c r="G8" s="171">
        <f t="shared" si="0"/>
        <v>0</v>
      </c>
    </row>
    <row r="9" spans="1:7" s="25" customFormat="1" ht="20.100000000000001" customHeight="1" thickBot="1" x14ac:dyDescent="0.3">
      <c r="A9" s="163">
        <f t="shared" si="1"/>
        <v>7</v>
      </c>
      <c r="B9" s="164">
        <v>20800150</v>
      </c>
      <c r="C9" s="165" t="s">
        <v>58</v>
      </c>
      <c r="D9" s="166" t="s">
        <v>86</v>
      </c>
      <c r="E9" s="173">
        <v>2.706</v>
      </c>
      <c r="F9" s="135"/>
      <c r="G9" s="171">
        <f t="shared" si="0"/>
        <v>0</v>
      </c>
    </row>
    <row r="10" spans="1:7" s="25" customFormat="1" ht="20.100000000000001" customHeight="1" thickBot="1" x14ac:dyDescent="0.3">
      <c r="A10" s="163">
        <f t="shared" si="1"/>
        <v>8</v>
      </c>
      <c r="B10" s="164">
        <v>21101615</v>
      </c>
      <c r="C10" s="165" t="s">
        <v>59</v>
      </c>
      <c r="D10" s="166" t="s">
        <v>89</v>
      </c>
      <c r="E10" s="173">
        <v>263.99111111111114</v>
      </c>
      <c r="F10" s="135"/>
      <c r="G10" s="171">
        <f t="shared" si="0"/>
        <v>0</v>
      </c>
    </row>
    <row r="11" spans="1:7" s="25" customFormat="1" ht="20.100000000000001" customHeight="1" thickBot="1" x14ac:dyDescent="0.3">
      <c r="A11" s="163">
        <f t="shared" si="1"/>
        <v>9</v>
      </c>
      <c r="B11" s="164">
        <v>25200110</v>
      </c>
      <c r="C11" s="165" t="s">
        <v>60</v>
      </c>
      <c r="D11" s="166" t="s">
        <v>89</v>
      </c>
      <c r="E11" s="173">
        <v>248.64746666666667</v>
      </c>
      <c r="F11" s="135"/>
      <c r="G11" s="171">
        <f t="shared" si="0"/>
        <v>0</v>
      </c>
    </row>
    <row r="12" spans="1:7" s="25" customFormat="1" ht="20.100000000000001" customHeight="1" thickBot="1" x14ac:dyDescent="0.3">
      <c r="A12" s="163">
        <f t="shared" si="1"/>
        <v>10</v>
      </c>
      <c r="B12" s="164" t="s">
        <v>144</v>
      </c>
      <c r="C12" s="165" t="s">
        <v>145</v>
      </c>
      <c r="D12" s="166" t="s">
        <v>88</v>
      </c>
      <c r="E12" s="173">
        <v>0</v>
      </c>
      <c r="F12" s="135"/>
      <c r="G12" s="171">
        <f t="shared" si="0"/>
        <v>0</v>
      </c>
    </row>
    <row r="13" spans="1:7" s="25" customFormat="1" ht="20.100000000000001" customHeight="1" thickBot="1" x14ac:dyDescent="0.3">
      <c r="A13" s="163">
        <f t="shared" si="1"/>
        <v>11</v>
      </c>
      <c r="B13" s="164" t="s">
        <v>146</v>
      </c>
      <c r="C13" s="165" t="s">
        <v>61</v>
      </c>
      <c r="D13" s="166" t="s">
        <v>89</v>
      </c>
      <c r="E13" s="173">
        <v>15.01</v>
      </c>
      <c r="F13" s="135"/>
      <c r="G13" s="171">
        <f t="shared" si="0"/>
        <v>0</v>
      </c>
    </row>
    <row r="14" spans="1:7" s="25" customFormat="1" ht="20.100000000000001" customHeight="1" thickBot="1" x14ac:dyDescent="0.3">
      <c r="A14" s="163">
        <f t="shared" si="1"/>
        <v>12</v>
      </c>
      <c r="B14" s="164">
        <v>28000510</v>
      </c>
      <c r="C14" s="165" t="s">
        <v>84</v>
      </c>
      <c r="D14" s="166" t="s">
        <v>88</v>
      </c>
      <c r="E14" s="173">
        <v>1</v>
      </c>
      <c r="F14" s="135"/>
      <c r="G14" s="171">
        <f t="shared" si="0"/>
        <v>0</v>
      </c>
    </row>
    <row r="15" spans="1:7" s="25" customFormat="1" ht="20.100000000000001" customHeight="1" thickBot="1" x14ac:dyDescent="0.3">
      <c r="A15" s="163">
        <f t="shared" si="1"/>
        <v>13</v>
      </c>
      <c r="B15" s="164" t="s">
        <v>98</v>
      </c>
      <c r="C15" s="165" t="s">
        <v>99</v>
      </c>
      <c r="D15" s="166" t="s">
        <v>86</v>
      </c>
      <c r="E15" s="173">
        <v>0</v>
      </c>
      <c r="F15" s="135"/>
      <c r="G15" s="171">
        <f t="shared" si="0"/>
        <v>0</v>
      </c>
    </row>
    <row r="16" spans="1:7" s="25" customFormat="1" ht="20.100000000000001" customHeight="1" thickBot="1" x14ac:dyDescent="0.3">
      <c r="A16" s="163">
        <f t="shared" si="1"/>
        <v>14</v>
      </c>
      <c r="B16" s="164">
        <v>31101100</v>
      </c>
      <c r="C16" s="165" t="s">
        <v>147</v>
      </c>
      <c r="D16" s="166" t="s">
        <v>86</v>
      </c>
      <c r="E16" s="173">
        <v>147.42392962962964</v>
      </c>
      <c r="F16" s="135"/>
      <c r="G16" s="171">
        <f t="shared" si="0"/>
        <v>0</v>
      </c>
    </row>
    <row r="17" spans="1:7" s="25" customFormat="1" ht="20.100000000000001" customHeight="1" thickBot="1" x14ac:dyDescent="0.3">
      <c r="A17" s="163">
        <f t="shared" si="1"/>
        <v>15</v>
      </c>
      <c r="B17" s="164">
        <v>35300200</v>
      </c>
      <c r="C17" s="165" t="s">
        <v>62</v>
      </c>
      <c r="D17" s="166" t="s">
        <v>89</v>
      </c>
      <c r="E17" s="173">
        <v>744.8944444444445</v>
      </c>
      <c r="F17" s="135"/>
      <c r="G17" s="171">
        <f t="shared" si="0"/>
        <v>0</v>
      </c>
    </row>
    <row r="18" spans="1:7" s="25" customFormat="1" ht="20.100000000000001" customHeight="1" thickBot="1" x14ac:dyDescent="0.3">
      <c r="A18" s="163">
        <f t="shared" si="1"/>
        <v>16</v>
      </c>
      <c r="B18" s="164">
        <v>40600290</v>
      </c>
      <c r="C18" s="165" t="s">
        <v>63</v>
      </c>
      <c r="D18" s="166" t="s">
        <v>90</v>
      </c>
      <c r="E18" s="173">
        <v>869.86200000000008</v>
      </c>
      <c r="F18" s="135"/>
      <c r="G18" s="171">
        <f t="shared" si="0"/>
        <v>0</v>
      </c>
    </row>
    <row r="19" spans="1:7" s="25" customFormat="1" ht="20.100000000000001" customHeight="1" thickBot="1" x14ac:dyDescent="0.3">
      <c r="A19" s="163">
        <f t="shared" si="1"/>
        <v>17</v>
      </c>
      <c r="B19" s="164">
        <v>40600525</v>
      </c>
      <c r="C19" s="165" t="s">
        <v>148</v>
      </c>
      <c r="D19" s="166" t="s">
        <v>91</v>
      </c>
      <c r="E19" s="173">
        <v>2</v>
      </c>
      <c r="F19" s="135"/>
      <c r="G19" s="171">
        <f t="shared" si="0"/>
        <v>0</v>
      </c>
    </row>
    <row r="20" spans="1:7" s="25" customFormat="1" ht="20.100000000000001" customHeight="1" thickBot="1" x14ac:dyDescent="0.3">
      <c r="A20" s="163">
        <f t="shared" si="1"/>
        <v>18</v>
      </c>
      <c r="B20" s="164">
        <v>40600635</v>
      </c>
      <c r="C20" s="165" t="s">
        <v>64</v>
      </c>
      <c r="D20" s="166" t="s">
        <v>91</v>
      </c>
      <c r="E20" s="173">
        <v>81.187120000000007</v>
      </c>
      <c r="F20" s="135"/>
      <c r="G20" s="171">
        <f t="shared" si="0"/>
        <v>0</v>
      </c>
    </row>
    <row r="21" spans="1:7" s="25" customFormat="1" ht="20.100000000000001" customHeight="1" thickBot="1" x14ac:dyDescent="0.3">
      <c r="A21" s="163">
        <f t="shared" si="1"/>
        <v>19</v>
      </c>
      <c r="B21" s="164">
        <v>40604060</v>
      </c>
      <c r="C21" s="165" t="s">
        <v>149</v>
      </c>
      <c r="D21" s="166" t="s">
        <v>91</v>
      </c>
      <c r="E21" s="173">
        <v>108.24949333333335</v>
      </c>
      <c r="F21" s="135"/>
      <c r="G21" s="171">
        <f t="shared" si="0"/>
        <v>0</v>
      </c>
    </row>
    <row r="22" spans="1:7" s="25" customFormat="1" ht="20.100000000000001" customHeight="1" thickBot="1" x14ac:dyDescent="0.3">
      <c r="A22" s="163">
        <f t="shared" si="1"/>
        <v>20</v>
      </c>
      <c r="B22" s="164">
        <v>80173</v>
      </c>
      <c r="C22" s="165" t="s">
        <v>65</v>
      </c>
      <c r="D22" s="166" t="s">
        <v>92</v>
      </c>
      <c r="E22" s="173">
        <v>3</v>
      </c>
      <c r="F22" s="135"/>
      <c r="G22" s="171">
        <f t="shared" si="0"/>
        <v>0</v>
      </c>
    </row>
    <row r="23" spans="1:7" s="25" customFormat="1" ht="20.100000000000001" customHeight="1" thickBot="1" x14ac:dyDescent="0.3">
      <c r="A23" s="163">
        <f t="shared" si="1"/>
        <v>21</v>
      </c>
      <c r="B23" s="164">
        <v>42300400</v>
      </c>
      <c r="C23" s="165" t="s">
        <v>150</v>
      </c>
      <c r="D23" s="166" t="s">
        <v>89</v>
      </c>
      <c r="E23" s="173">
        <v>270.55555555555554</v>
      </c>
      <c r="F23" s="135"/>
      <c r="G23" s="171">
        <f t="shared" si="0"/>
        <v>0</v>
      </c>
    </row>
    <row r="24" spans="1:7" s="25" customFormat="1" ht="20.100000000000001" customHeight="1" thickBot="1" x14ac:dyDescent="0.3">
      <c r="A24" s="163">
        <f t="shared" si="1"/>
        <v>22</v>
      </c>
      <c r="B24" s="164" t="s">
        <v>151</v>
      </c>
      <c r="C24" s="165" t="s">
        <v>152</v>
      </c>
      <c r="D24" s="166" t="s">
        <v>93</v>
      </c>
      <c r="E24" s="173">
        <v>1494.55</v>
      </c>
      <c r="F24" s="135"/>
      <c r="G24" s="171">
        <f t="shared" si="0"/>
        <v>0</v>
      </c>
    </row>
    <row r="25" spans="1:7" s="25" customFormat="1" ht="20.100000000000001" customHeight="1" thickBot="1" x14ac:dyDescent="0.3">
      <c r="A25" s="163">
        <f t="shared" si="1"/>
        <v>23</v>
      </c>
      <c r="B25" s="164" t="s">
        <v>153</v>
      </c>
      <c r="C25" s="165" t="s">
        <v>154</v>
      </c>
      <c r="D25" s="166" t="s">
        <v>93</v>
      </c>
      <c r="E25" s="173">
        <v>303.5</v>
      </c>
      <c r="F25" s="135"/>
      <c r="G25" s="171">
        <f t="shared" si="0"/>
        <v>0</v>
      </c>
    </row>
    <row r="26" spans="1:7" s="25" customFormat="1" ht="20.100000000000001" customHeight="1" thickBot="1" x14ac:dyDescent="0.3">
      <c r="A26" s="163">
        <f t="shared" si="1"/>
        <v>24</v>
      </c>
      <c r="B26" s="164" t="s">
        <v>155</v>
      </c>
      <c r="C26" s="165" t="s">
        <v>156</v>
      </c>
      <c r="D26" s="166" t="s">
        <v>93</v>
      </c>
      <c r="E26" s="173">
        <v>300</v>
      </c>
      <c r="F26" s="135"/>
      <c r="G26" s="171">
        <f t="shared" si="0"/>
        <v>0</v>
      </c>
    </row>
    <row r="27" spans="1:7" s="25" customFormat="1" ht="20.100000000000001" customHeight="1" thickBot="1" x14ac:dyDescent="0.3">
      <c r="A27" s="163">
        <f t="shared" si="1"/>
        <v>25</v>
      </c>
      <c r="B27" s="164" t="s">
        <v>157</v>
      </c>
      <c r="C27" s="165" t="s">
        <v>158</v>
      </c>
      <c r="D27" s="166" t="s">
        <v>93</v>
      </c>
      <c r="E27" s="173">
        <v>0</v>
      </c>
      <c r="F27" s="135"/>
      <c r="G27" s="171">
        <f t="shared" si="0"/>
        <v>0</v>
      </c>
    </row>
    <row r="28" spans="1:7" s="25" customFormat="1" ht="20.100000000000001" customHeight="1" thickBot="1" x14ac:dyDescent="0.3">
      <c r="A28" s="163">
        <f t="shared" si="1"/>
        <v>26</v>
      </c>
      <c r="B28" s="164" t="s">
        <v>159</v>
      </c>
      <c r="C28" s="165" t="s">
        <v>66</v>
      </c>
      <c r="D28" s="168" t="s">
        <v>93</v>
      </c>
      <c r="E28" s="173">
        <v>48</v>
      </c>
      <c r="F28" s="135"/>
      <c r="G28" s="171">
        <f t="shared" si="0"/>
        <v>0</v>
      </c>
    </row>
    <row r="29" spans="1:7" s="25" customFormat="1" ht="20.100000000000001" customHeight="1" thickBot="1" x14ac:dyDescent="0.3">
      <c r="A29" s="163">
        <f t="shared" si="1"/>
        <v>27</v>
      </c>
      <c r="B29" s="164" t="s">
        <v>160</v>
      </c>
      <c r="C29" s="165" t="s">
        <v>70</v>
      </c>
      <c r="D29" s="166" t="s">
        <v>89</v>
      </c>
      <c r="E29" s="173">
        <v>221.73888888888891</v>
      </c>
      <c r="F29" s="135"/>
      <c r="G29" s="171">
        <f t="shared" si="0"/>
        <v>0</v>
      </c>
    </row>
    <row r="30" spans="1:7" s="25" customFormat="1" ht="20.100000000000001" customHeight="1" thickBot="1" x14ac:dyDescent="0.3">
      <c r="A30" s="163">
        <f t="shared" si="1"/>
        <v>28</v>
      </c>
      <c r="B30" s="164" t="s">
        <v>161</v>
      </c>
      <c r="C30" s="165" t="s">
        <v>71</v>
      </c>
      <c r="D30" s="166" t="s">
        <v>89</v>
      </c>
      <c r="E30" s="173">
        <v>553.18444444444447</v>
      </c>
      <c r="F30" s="135"/>
      <c r="G30" s="171">
        <f t="shared" si="0"/>
        <v>0</v>
      </c>
    </row>
    <row r="31" spans="1:7" s="25" customFormat="1" ht="20.100000000000001" customHeight="1" thickBot="1" x14ac:dyDescent="0.3">
      <c r="A31" s="163">
        <f t="shared" si="1"/>
        <v>29</v>
      </c>
      <c r="B31" s="164">
        <v>44000500</v>
      </c>
      <c r="C31" s="165" t="s">
        <v>72</v>
      </c>
      <c r="D31" s="166" t="s">
        <v>94</v>
      </c>
      <c r="E31" s="173">
        <v>76.97</v>
      </c>
      <c r="F31" s="135"/>
      <c r="G31" s="171">
        <f t="shared" si="0"/>
        <v>0</v>
      </c>
    </row>
    <row r="32" spans="1:7" s="25" customFormat="1" ht="20.100000000000001" customHeight="1" thickBot="1" x14ac:dyDescent="0.3">
      <c r="A32" s="163">
        <f t="shared" si="1"/>
        <v>30</v>
      </c>
      <c r="B32" s="164">
        <v>44000600</v>
      </c>
      <c r="C32" s="165" t="s">
        <v>162</v>
      </c>
      <c r="D32" s="166" t="s">
        <v>93</v>
      </c>
      <c r="E32" s="173">
        <v>2251</v>
      </c>
      <c r="F32" s="135"/>
      <c r="G32" s="171">
        <f t="shared" si="0"/>
        <v>0</v>
      </c>
    </row>
    <row r="33" spans="1:7" s="25" customFormat="1" ht="20.100000000000001" customHeight="1" thickBot="1" x14ac:dyDescent="0.3">
      <c r="A33" s="163">
        <f t="shared" si="1"/>
        <v>31</v>
      </c>
      <c r="B33" s="164" t="s">
        <v>163</v>
      </c>
      <c r="C33" s="165" t="s">
        <v>68</v>
      </c>
      <c r="D33" s="166" t="s">
        <v>94</v>
      </c>
      <c r="E33" s="173">
        <v>208</v>
      </c>
      <c r="F33" s="135"/>
      <c r="G33" s="171">
        <f t="shared" si="0"/>
        <v>0</v>
      </c>
    </row>
    <row r="34" spans="1:7" s="25" customFormat="1" ht="20.100000000000001" customHeight="1" thickBot="1" x14ac:dyDescent="0.3">
      <c r="A34" s="163">
        <f t="shared" si="1"/>
        <v>32</v>
      </c>
      <c r="B34" s="164" t="s">
        <v>164</v>
      </c>
      <c r="C34" s="165" t="s">
        <v>165</v>
      </c>
      <c r="D34" s="166" t="s">
        <v>94</v>
      </c>
      <c r="E34" s="173">
        <v>11</v>
      </c>
      <c r="F34" s="135"/>
      <c r="G34" s="171">
        <f t="shared" si="0"/>
        <v>0</v>
      </c>
    </row>
    <row r="35" spans="1:7" s="25" customFormat="1" ht="20.100000000000001" customHeight="1" thickBot="1" x14ac:dyDescent="0.3">
      <c r="A35" s="163">
        <f t="shared" si="1"/>
        <v>33</v>
      </c>
      <c r="B35" s="164" t="s">
        <v>166</v>
      </c>
      <c r="C35" s="165" t="s">
        <v>167</v>
      </c>
      <c r="D35" s="166" t="s">
        <v>94</v>
      </c>
      <c r="E35" s="173">
        <v>0</v>
      </c>
      <c r="F35" s="135"/>
      <c r="G35" s="171">
        <f t="shared" si="0"/>
        <v>0</v>
      </c>
    </row>
    <row r="36" spans="1:7" s="25" customFormat="1" ht="20.100000000000001" customHeight="1" thickBot="1" x14ac:dyDescent="0.3">
      <c r="A36" s="163">
        <f t="shared" si="1"/>
        <v>34</v>
      </c>
      <c r="B36" s="164" t="s">
        <v>168</v>
      </c>
      <c r="C36" s="165" t="s">
        <v>169</v>
      </c>
      <c r="D36" s="166" t="s">
        <v>94</v>
      </c>
      <c r="E36" s="173">
        <v>0</v>
      </c>
      <c r="F36" s="135"/>
      <c r="G36" s="171">
        <f t="shared" si="0"/>
        <v>0</v>
      </c>
    </row>
    <row r="37" spans="1:7" s="25" customFormat="1" ht="20.100000000000001" customHeight="1" thickBot="1" x14ac:dyDescent="0.3">
      <c r="A37" s="163">
        <f t="shared" si="1"/>
        <v>35</v>
      </c>
      <c r="B37" s="164" t="s">
        <v>170</v>
      </c>
      <c r="C37" s="165" t="s">
        <v>171</v>
      </c>
      <c r="D37" s="166" t="s">
        <v>94</v>
      </c>
      <c r="E37" s="173">
        <v>0</v>
      </c>
      <c r="F37" s="135"/>
      <c r="G37" s="171">
        <f t="shared" si="0"/>
        <v>0</v>
      </c>
    </row>
    <row r="38" spans="1:7" s="25" customFormat="1" ht="20.100000000000001" customHeight="1" thickBot="1" x14ac:dyDescent="0.3">
      <c r="A38" s="163">
        <f t="shared" si="1"/>
        <v>36</v>
      </c>
      <c r="B38" s="164" t="s">
        <v>172</v>
      </c>
      <c r="C38" s="165" t="s">
        <v>74</v>
      </c>
      <c r="D38" s="166" t="s">
        <v>94</v>
      </c>
      <c r="E38" s="173">
        <v>428</v>
      </c>
      <c r="F38" s="135"/>
      <c r="G38" s="171">
        <f t="shared" si="0"/>
        <v>0</v>
      </c>
    </row>
    <row r="39" spans="1:7" s="25" customFormat="1" ht="20.100000000000001" customHeight="1" thickBot="1" x14ac:dyDescent="0.3">
      <c r="A39" s="163">
        <f t="shared" si="1"/>
        <v>37</v>
      </c>
      <c r="B39" s="164" t="s">
        <v>173</v>
      </c>
      <c r="C39" s="165" t="s">
        <v>174</v>
      </c>
      <c r="D39" s="166" t="s">
        <v>88</v>
      </c>
      <c r="E39" s="173">
        <v>1</v>
      </c>
      <c r="F39" s="135"/>
      <c r="G39" s="171">
        <f t="shared" si="0"/>
        <v>0</v>
      </c>
    </row>
    <row r="40" spans="1:7" s="25" customFormat="1" ht="20.100000000000001" customHeight="1" thickBot="1" x14ac:dyDescent="0.3">
      <c r="A40" s="163">
        <f t="shared" si="1"/>
        <v>38</v>
      </c>
      <c r="B40" s="159" t="s">
        <v>175</v>
      </c>
      <c r="C40" s="165" t="s">
        <v>176</v>
      </c>
      <c r="D40" s="161" t="s">
        <v>88</v>
      </c>
      <c r="E40" s="173">
        <v>0</v>
      </c>
      <c r="F40" s="135"/>
      <c r="G40" s="171">
        <f t="shared" si="0"/>
        <v>0</v>
      </c>
    </row>
    <row r="41" spans="1:7" s="25" customFormat="1" ht="20.100000000000001" customHeight="1" thickBot="1" x14ac:dyDescent="0.3">
      <c r="A41" s="163">
        <f t="shared" si="1"/>
        <v>39</v>
      </c>
      <c r="B41" s="164" t="s">
        <v>177</v>
      </c>
      <c r="C41" s="165" t="s">
        <v>178</v>
      </c>
      <c r="D41" s="166" t="s">
        <v>95</v>
      </c>
      <c r="E41" s="173">
        <v>2</v>
      </c>
      <c r="F41" s="135"/>
      <c r="G41" s="171">
        <f t="shared" si="0"/>
        <v>0</v>
      </c>
    </row>
    <row r="42" spans="1:7" s="25" customFormat="1" ht="20.100000000000001" customHeight="1" thickBot="1" x14ac:dyDescent="0.3">
      <c r="A42" s="163">
        <f t="shared" si="1"/>
        <v>40</v>
      </c>
      <c r="B42" s="164">
        <v>60250200</v>
      </c>
      <c r="C42" s="165" t="s">
        <v>179</v>
      </c>
      <c r="D42" s="166" t="s">
        <v>180</v>
      </c>
      <c r="E42" s="173">
        <v>0</v>
      </c>
      <c r="F42" s="135"/>
      <c r="G42" s="171">
        <f t="shared" si="0"/>
        <v>0</v>
      </c>
    </row>
    <row r="43" spans="1:7" s="25" customFormat="1" ht="20.100000000000001" customHeight="1" thickBot="1" x14ac:dyDescent="0.3">
      <c r="A43" s="163">
        <f t="shared" si="1"/>
        <v>41</v>
      </c>
      <c r="B43" s="164">
        <v>60255500</v>
      </c>
      <c r="C43" s="165" t="s">
        <v>181</v>
      </c>
      <c r="D43" s="166" t="s">
        <v>180</v>
      </c>
      <c r="E43" s="173">
        <v>3</v>
      </c>
      <c r="F43" s="135"/>
      <c r="G43" s="171">
        <f t="shared" si="0"/>
        <v>0</v>
      </c>
    </row>
    <row r="44" spans="1:7" s="25" customFormat="1" ht="20.100000000000001" customHeight="1" thickBot="1" x14ac:dyDescent="0.3">
      <c r="A44" s="163">
        <f t="shared" si="1"/>
        <v>42</v>
      </c>
      <c r="B44" s="164">
        <v>60260100</v>
      </c>
      <c r="C44" s="165" t="s">
        <v>182</v>
      </c>
      <c r="D44" s="166" t="s">
        <v>180</v>
      </c>
      <c r="E44" s="173">
        <v>0</v>
      </c>
      <c r="F44" s="135"/>
      <c r="G44" s="171">
        <f t="shared" si="0"/>
        <v>0</v>
      </c>
    </row>
    <row r="45" spans="1:7" s="25" customFormat="1" ht="20.100000000000001" customHeight="1" thickBot="1" x14ac:dyDescent="0.3">
      <c r="A45" s="163">
        <f t="shared" si="1"/>
        <v>43</v>
      </c>
      <c r="B45" s="164" t="s">
        <v>183</v>
      </c>
      <c r="C45" s="165" t="s">
        <v>73</v>
      </c>
      <c r="D45" s="166" t="s">
        <v>88</v>
      </c>
      <c r="E45" s="173">
        <v>1</v>
      </c>
      <c r="F45" s="135"/>
      <c r="G45" s="171">
        <f t="shared" si="0"/>
        <v>0</v>
      </c>
    </row>
    <row r="46" spans="1:7" s="25" customFormat="1" ht="20.100000000000001" customHeight="1" thickBot="1" x14ac:dyDescent="0.3">
      <c r="A46" s="163">
        <f t="shared" si="1"/>
        <v>44</v>
      </c>
      <c r="B46" s="164" t="s">
        <v>184</v>
      </c>
      <c r="C46" s="165" t="s">
        <v>101</v>
      </c>
      <c r="D46" s="166" t="s">
        <v>88</v>
      </c>
      <c r="E46" s="173">
        <v>0</v>
      </c>
      <c r="F46" s="135"/>
      <c r="G46" s="171">
        <f t="shared" si="0"/>
        <v>0</v>
      </c>
    </row>
    <row r="47" spans="1:7" s="25" customFormat="1" ht="20.100000000000001" customHeight="1" thickBot="1" x14ac:dyDescent="0.3">
      <c r="A47" s="163">
        <f t="shared" si="1"/>
        <v>45</v>
      </c>
      <c r="B47" s="164" t="s">
        <v>185</v>
      </c>
      <c r="C47" s="165" t="s">
        <v>186</v>
      </c>
      <c r="D47" s="166" t="s">
        <v>94</v>
      </c>
      <c r="E47" s="173">
        <v>501.01</v>
      </c>
      <c r="F47" s="135"/>
      <c r="G47" s="171">
        <f t="shared" si="0"/>
        <v>0</v>
      </c>
    </row>
    <row r="48" spans="1:7" s="25" customFormat="1" ht="20.100000000000001" customHeight="1" thickBot="1" x14ac:dyDescent="0.3">
      <c r="A48" s="163">
        <f t="shared" si="1"/>
        <v>46</v>
      </c>
      <c r="B48" s="164" t="s">
        <v>187</v>
      </c>
      <c r="C48" s="165" t="s">
        <v>67</v>
      </c>
      <c r="D48" s="166" t="s">
        <v>94</v>
      </c>
      <c r="E48" s="173">
        <v>133</v>
      </c>
      <c r="F48" s="135"/>
      <c r="G48" s="171">
        <f t="shared" si="0"/>
        <v>0</v>
      </c>
    </row>
    <row r="49" spans="1:7" s="25" customFormat="1" ht="20.100000000000001" customHeight="1" thickBot="1" x14ac:dyDescent="0.3">
      <c r="A49" s="163">
        <f t="shared" si="1"/>
        <v>47</v>
      </c>
      <c r="B49" s="164" t="s">
        <v>188</v>
      </c>
      <c r="C49" s="165" t="s">
        <v>189</v>
      </c>
      <c r="D49" s="166" t="s">
        <v>92</v>
      </c>
      <c r="E49" s="173">
        <v>3</v>
      </c>
      <c r="F49" s="135"/>
      <c r="G49" s="171">
        <f t="shared" si="0"/>
        <v>0</v>
      </c>
    </row>
    <row r="50" spans="1:7" s="25" customFormat="1" ht="20.100000000000001" customHeight="1" thickBot="1" x14ac:dyDescent="0.3">
      <c r="A50" s="163">
        <f t="shared" si="1"/>
        <v>48</v>
      </c>
      <c r="B50" s="164" t="s">
        <v>190</v>
      </c>
      <c r="C50" s="165" t="s">
        <v>80</v>
      </c>
      <c r="D50" s="166" t="s">
        <v>96</v>
      </c>
      <c r="E50" s="173">
        <v>1</v>
      </c>
      <c r="F50" s="135"/>
      <c r="G50" s="171">
        <f t="shared" si="0"/>
        <v>0</v>
      </c>
    </row>
    <row r="51" spans="1:7" s="25" customFormat="1" ht="20.100000000000001" customHeight="1" thickBot="1" x14ac:dyDescent="0.3">
      <c r="A51" s="163">
        <f t="shared" si="1"/>
        <v>49</v>
      </c>
      <c r="B51" s="164" t="s">
        <v>191</v>
      </c>
      <c r="C51" s="165" t="s">
        <v>192</v>
      </c>
      <c r="D51" s="166" t="s">
        <v>88</v>
      </c>
      <c r="E51" s="173">
        <v>2</v>
      </c>
      <c r="F51" s="135"/>
      <c r="G51" s="171">
        <f t="shared" si="0"/>
        <v>0</v>
      </c>
    </row>
    <row r="52" spans="1:7" s="25" customFormat="1" ht="20.100000000000001" customHeight="1" thickBot="1" x14ac:dyDescent="0.3">
      <c r="A52" s="163">
        <f t="shared" si="1"/>
        <v>50</v>
      </c>
      <c r="B52" s="164" t="s">
        <v>193</v>
      </c>
      <c r="C52" s="165" t="s">
        <v>78</v>
      </c>
      <c r="D52" s="166" t="s">
        <v>88</v>
      </c>
      <c r="E52" s="173">
        <v>0</v>
      </c>
      <c r="F52" s="135"/>
      <c r="G52" s="171">
        <f t="shared" si="0"/>
        <v>0</v>
      </c>
    </row>
    <row r="53" spans="1:7" s="25" customFormat="1" ht="20.100000000000001" customHeight="1" thickBot="1" x14ac:dyDescent="0.3">
      <c r="A53" s="163">
        <f t="shared" si="1"/>
        <v>51</v>
      </c>
      <c r="B53" s="164" t="s">
        <v>194</v>
      </c>
      <c r="C53" s="165" t="s">
        <v>195</v>
      </c>
      <c r="D53" s="166" t="s">
        <v>88</v>
      </c>
      <c r="E53" s="173">
        <v>1</v>
      </c>
      <c r="F53" s="135"/>
      <c r="G53" s="171">
        <f t="shared" si="0"/>
        <v>0</v>
      </c>
    </row>
    <row r="54" spans="1:7" s="25" customFormat="1" ht="20.100000000000001" customHeight="1" thickBot="1" x14ac:dyDescent="0.3">
      <c r="A54" s="163">
        <f t="shared" si="1"/>
        <v>52</v>
      </c>
      <c r="B54" s="164" t="s">
        <v>196</v>
      </c>
      <c r="C54" s="165" t="s">
        <v>77</v>
      </c>
      <c r="D54" s="166" t="s">
        <v>88</v>
      </c>
      <c r="E54" s="173">
        <v>3</v>
      </c>
      <c r="F54" s="135"/>
      <c r="G54" s="171">
        <f t="shared" si="0"/>
        <v>0</v>
      </c>
    </row>
    <row r="55" spans="1:7" s="25" customFormat="1" ht="20.100000000000001" customHeight="1" thickBot="1" x14ac:dyDescent="0.3">
      <c r="A55" s="163">
        <f t="shared" si="1"/>
        <v>53</v>
      </c>
      <c r="B55" s="164" t="s">
        <v>197</v>
      </c>
      <c r="C55" s="165" t="s">
        <v>198</v>
      </c>
      <c r="D55" s="166" t="s">
        <v>88</v>
      </c>
      <c r="E55" s="173">
        <v>0</v>
      </c>
      <c r="F55" s="135"/>
      <c r="G55" s="171">
        <f t="shared" si="0"/>
        <v>0</v>
      </c>
    </row>
    <row r="56" spans="1:7" s="25" customFormat="1" ht="20.100000000000001" customHeight="1" thickBot="1" x14ac:dyDescent="0.3">
      <c r="A56" s="163">
        <f t="shared" si="1"/>
        <v>54</v>
      </c>
      <c r="B56" s="164">
        <v>78000200</v>
      </c>
      <c r="C56" s="165" t="s">
        <v>199</v>
      </c>
      <c r="D56" s="166" t="s">
        <v>94</v>
      </c>
      <c r="E56" s="173">
        <v>145</v>
      </c>
      <c r="F56" s="135"/>
      <c r="G56" s="171">
        <f t="shared" si="0"/>
        <v>0</v>
      </c>
    </row>
    <row r="57" spans="1:7" s="25" customFormat="1" ht="20.100000000000001" customHeight="1" thickBot="1" x14ac:dyDescent="0.3">
      <c r="A57" s="163">
        <f t="shared" si="1"/>
        <v>55</v>
      </c>
      <c r="B57" s="164">
        <v>78000400</v>
      </c>
      <c r="C57" s="165" t="s">
        <v>200</v>
      </c>
      <c r="D57" s="166" t="s">
        <v>94</v>
      </c>
      <c r="E57" s="173">
        <v>63</v>
      </c>
      <c r="F57" s="135"/>
      <c r="G57" s="171">
        <f t="shared" si="0"/>
        <v>0</v>
      </c>
    </row>
    <row r="58" spans="1:7" s="25" customFormat="1" ht="20.100000000000001" customHeight="1" thickBot="1" x14ac:dyDescent="0.3">
      <c r="A58" s="163">
        <f t="shared" si="1"/>
        <v>56</v>
      </c>
      <c r="B58" s="169">
        <v>78000600</v>
      </c>
      <c r="C58" s="165" t="s">
        <v>201</v>
      </c>
      <c r="D58" s="166" t="s">
        <v>94</v>
      </c>
      <c r="E58" s="173">
        <v>0</v>
      </c>
      <c r="F58" s="135"/>
      <c r="G58" s="171">
        <f t="shared" si="0"/>
        <v>0</v>
      </c>
    </row>
    <row r="59" spans="1:7" s="25" customFormat="1" ht="20.100000000000001" customHeight="1" thickBot="1" x14ac:dyDescent="0.3">
      <c r="A59" s="163">
        <f>A58+1</f>
        <v>57</v>
      </c>
      <c r="B59" s="164">
        <v>78000650</v>
      </c>
      <c r="C59" s="165" t="s">
        <v>202</v>
      </c>
      <c r="D59" s="166" t="s">
        <v>94</v>
      </c>
      <c r="E59" s="173">
        <v>182</v>
      </c>
      <c r="F59" s="135"/>
      <c r="G59" s="171">
        <f t="shared" si="0"/>
        <v>0</v>
      </c>
    </row>
    <row r="60" spans="1:7" s="25" customFormat="1" ht="20.100000000000001" customHeight="1" thickBot="1" x14ac:dyDescent="0.3">
      <c r="A60" s="163">
        <f t="shared" si="1"/>
        <v>58</v>
      </c>
      <c r="B60" s="164" t="s">
        <v>54</v>
      </c>
      <c r="C60" s="165" t="s">
        <v>75</v>
      </c>
      <c r="D60" s="166" t="s">
        <v>93</v>
      </c>
      <c r="E60" s="173">
        <v>0</v>
      </c>
      <c r="F60" s="135"/>
      <c r="G60" s="171">
        <f t="shared" si="0"/>
        <v>0</v>
      </c>
    </row>
    <row r="61" spans="1:7" s="25" customFormat="1" ht="20.100000000000001" customHeight="1" thickBot="1" x14ac:dyDescent="0.3">
      <c r="A61" s="163">
        <f t="shared" si="1"/>
        <v>59</v>
      </c>
      <c r="B61" s="164" t="s">
        <v>55</v>
      </c>
      <c r="C61" s="165" t="s">
        <v>76</v>
      </c>
      <c r="D61" s="166" t="s">
        <v>93</v>
      </c>
      <c r="E61" s="173">
        <v>3</v>
      </c>
      <c r="F61" s="135"/>
      <c r="G61" s="171">
        <f t="shared" si="0"/>
        <v>0</v>
      </c>
    </row>
    <row r="62" spans="1:7" s="25" customFormat="1" ht="20.100000000000001" customHeight="1" thickBot="1" x14ac:dyDescent="0.3">
      <c r="A62" s="163">
        <f t="shared" si="1"/>
        <v>60</v>
      </c>
      <c r="B62" s="164" t="s">
        <v>203</v>
      </c>
      <c r="C62" s="165" t="s">
        <v>100</v>
      </c>
      <c r="D62" s="166" t="s">
        <v>89</v>
      </c>
      <c r="E62" s="173">
        <v>597.39555555555546</v>
      </c>
      <c r="F62" s="135"/>
      <c r="G62" s="171">
        <f t="shared" si="0"/>
        <v>0</v>
      </c>
    </row>
    <row r="63" spans="1:7" s="25" customFormat="1" ht="20.100000000000001" customHeight="1" thickBot="1" x14ac:dyDescent="0.3">
      <c r="A63" s="163">
        <f t="shared" si="1"/>
        <v>61</v>
      </c>
      <c r="B63" s="164" t="s">
        <v>204</v>
      </c>
      <c r="C63" s="165" t="s">
        <v>205</v>
      </c>
      <c r="D63" s="166" t="s">
        <v>91</v>
      </c>
      <c r="E63" s="173">
        <v>117</v>
      </c>
      <c r="F63" s="135"/>
      <c r="G63" s="171">
        <f t="shared" si="0"/>
        <v>0</v>
      </c>
    </row>
    <row r="64" spans="1:7" s="25" customFormat="1" ht="20.100000000000001" customHeight="1" thickBot="1" x14ac:dyDescent="0.3">
      <c r="A64" s="163">
        <f t="shared" si="1"/>
        <v>62</v>
      </c>
      <c r="B64" s="164" t="s">
        <v>206</v>
      </c>
      <c r="C64" s="165" t="s">
        <v>207</v>
      </c>
      <c r="D64" s="166" t="s">
        <v>88</v>
      </c>
      <c r="E64" s="173">
        <v>32</v>
      </c>
      <c r="F64" s="135"/>
      <c r="G64" s="171">
        <f t="shared" si="0"/>
        <v>0</v>
      </c>
    </row>
    <row r="65" spans="1:7" s="25" customFormat="1" ht="20.100000000000001" customHeight="1" thickBot="1" x14ac:dyDescent="0.3">
      <c r="A65" s="163">
        <f t="shared" si="1"/>
        <v>63</v>
      </c>
      <c r="B65" s="164" t="s">
        <v>144</v>
      </c>
      <c r="C65" s="165" t="s">
        <v>69</v>
      </c>
      <c r="D65" s="166" t="s">
        <v>89</v>
      </c>
      <c r="E65" s="173">
        <v>211.04444444444445</v>
      </c>
      <c r="F65" s="135"/>
      <c r="G65" s="171">
        <f t="shared" si="0"/>
        <v>0</v>
      </c>
    </row>
    <row r="66" spans="1:7" s="25" customFormat="1" ht="20.100000000000001" customHeight="1" thickBot="1" x14ac:dyDescent="0.3">
      <c r="A66" s="163">
        <f t="shared" si="1"/>
        <v>64</v>
      </c>
      <c r="B66" s="164" t="s">
        <v>144</v>
      </c>
      <c r="C66" s="165" t="s">
        <v>208</v>
      </c>
      <c r="D66" s="166" t="s">
        <v>88</v>
      </c>
      <c r="E66" s="173">
        <v>0</v>
      </c>
      <c r="F66" s="135"/>
      <c r="G66" s="171">
        <f t="shared" si="0"/>
        <v>0</v>
      </c>
    </row>
    <row r="67" spans="1:7" s="25" customFormat="1" ht="20.100000000000001" customHeight="1" thickBot="1" x14ac:dyDescent="0.3">
      <c r="A67" s="163">
        <f t="shared" si="1"/>
        <v>65</v>
      </c>
      <c r="B67" s="164" t="s">
        <v>209</v>
      </c>
      <c r="C67" s="165" t="s">
        <v>210</v>
      </c>
      <c r="D67" s="166" t="s">
        <v>88</v>
      </c>
      <c r="E67" s="173">
        <v>2</v>
      </c>
      <c r="F67" s="135"/>
      <c r="G67" s="171">
        <f t="shared" si="0"/>
        <v>0</v>
      </c>
    </row>
    <row r="68" spans="1:7" s="25" customFormat="1" ht="20.100000000000001" customHeight="1" thickBot="1" x14ac:dyDescent="0.3">
      <c r="A68" s="163">
        <f>A67+1</f>
        <v>66</v>
      </c>
      <c r="B68" s="164" t="s">
        <v>211</v>
      </c>
      <c r="C68" s="165" t="s">
        <v>212</v>
      </c>
      <c r="D68" s="166" t="s">
        <v>96</v>
      </c>
      <c r="E68" s="173">
        <v>1</v>
      </c>
      <c r="F68" s="135"/>
      <c r="G68" s="171">
        <f t="shared" ref="G68:G98" si="2">SUM(E68*F68)</f>
        <v>0</v>
      </c>
    </row>
    <row r="69" spans="1:7" s="25" customFormat="1" ht="20.100000000000001" customHeight="1" thickBot="1" x14ac:dyDescent="0.3">
      <c r="A69" s="163">
        <f t="shared" ref="A69:A98" si="3">A68+1</f>
        <v>67</v>
      </c>
      <c r="B69" s="164" t="s">
        <v>213</v>
      </c>
      <c r="C69" s="165" t="s">
        <v>214</v>
      </c>
      <c r="D69" s="166" t="s">
        <v>103</v>
      </c>
      <c r="E69" s="173">
        <v>48</v>
      </c>
      <c r="F69" s="135"/>
      <c r="G69" s="171">
        <f t="shared" si="2"/>
        <v>0</v>
      </c>
    </row>
    <row r="70" spans="1:7" s="25" customFormat="1" ht="20.100000000000001" customHeight="1" thickBot="1" x14ac:dyDescent="0.3">
      <c r="A70" s="163">
        <f t="shared" si="3"/>
        <v>68</v>
      </c>
      <c r="B70" s="164" t="s">
        <v>215</v>
      </c>
      <c r="C70" s="165" t="s">
        <v>216</v>
      </c>
      <c r="D70" s="166" t="s">
        <v>103</v>
      </c>
      <c r="E70" s="173">
        <v>260</v>
      </c>
      <c r="F70" s="135"/>
      <c r="G70" s="171">
        <f t="shared" si="2"/>
        <v>0</v>
      </c>
    </row>
    <row r="71" spans="1:7" s="25" customFormat="1" ht="20.100000000000001" customHeight="1" thickBot="1" x14ac:dyDescent="0.3">
      <c r="A71" s="163">
        <f t="shared" si="3"/>
        <v>69</v>
      </c>
      <c r="B71" s="164" t="s">
        <v>217</v>
      </c>
      <c r="C71" s="165" t="s">
        <v>218</v>
      </c>
      <c r="D71" s="166" t="s">
        <v>103</v>
      </c>
      <c r="E71" s="173">
        <v>44</v>
      </c>
      <c r="F71" s="135"/>
      <c r="G71" s="171">
        <f t="shared" si="2"/>
        <v>0</v>
      </c>
    </row>
    <row r="72" spans="1:7" s="25" customFormat="1" ht="20.100000000000001" customHeight="1" thickBot="1" x14ac:dyDescent="0.3">
      <c r="A72" s="163">
        <f t="shared" si="3"/>
        <v>70</v>
      </c>
      <c r="B72" s="164" t="s">
        <v>219</v>
      </c>
      <c r="C72" s="165" t="s">
        <v>102</v>
      </c>
      <c r="D72" s="166" t="s">
        <v>103</v>
      </c>
      <c r="E72" s="173">
        <v>48</v>
      </c>
      <c r="F72" s="135"/>
      <c r="G72" s="171">
        <f t="shared" si="2"/>
        <v>0</v>
      </c>
    </row>
    <row r="73" spans="1:7" s="25" customFormat="1" ht="20.100000000000001" customHeight="1" thickBot="1" x14ac:dyDescent="0.3">
      <c r="A73" s="163">
        <f t="shared" si="3"/>
        <v>71</v>
      </c>
      <c r="B73" s="164" t="s">
        <v>220</v>
      </c>
      <c r="C73" s="165" t="s">
        <v>221</v>
      </c>
      <c r="D73" s="166" t="s">
        <v>88</v>
      </c>
      <c r="E73" s="173">
        <v>0</v>
      </c>
      <c r="F73" s="135"/>
      <c r="G73" s="171">
        <f t="shared" si="2"/>
        <v>0</v>
      </c>
    </row>
    <row r="74" spans="1:7" s="25" customFormat="1" ht="20.100000000000001" customHeight="1" thickBot="1" x14ac:dyDescent="0.3">
      <c r="A74" s="163">
        <f t="shared" si="3"/>
        <v>72</v>
      </c>
      <c r="B74" s="164" t="s">
        <v>222</v>
      </c>
      <c r="C74" s="165" t="s">
        <v>223</v>
      </c>
      <c r="D74" s="166" t="s">
        <v>88</v>
      </c>
      <c r="E74" s="173">
        <v>1</v>
      </c>
      <c r="F74" s="135"/>
      <c r="G74" s="171">
        <f t="shared" si="2"/>
        <v>0</v>
      </c>
    </row>
    <row r="75" spans="1:7" s="25" customFormat="1" ht="20.100000000000001" customHeight="1" thickBot="1" x14ac:dyDescent="0.3">
      <c r="A75" s="163">
        <f t="shared" si="3"/>
        <v>73</v>
      </c>
      <c r="B75" s="164" t="s">
        <v>224</v>
      </c>
      <c r="C75" s="165" t="s">
        <v>225</v>
      </c>
      <c r="D75" s="166" t="s">
        <v>88</v>
      </c>
      <c r="E75" s="173">
        <v>0</v>
      </c>
      <c r="F75" s="135"/>
      <c r="G75" s="171">
        <f t="shared" si="2"/>
        <v>0</v>
      </c>
    </row>
    <row r="76" spans="1:7" s="25" customFormat="1" ht="20.100000000000001" customHeight="1" thickBot="1" x14ac:dyDescent="0.3">
      <c r="A76" s="163">
        <f t="shared" si="3"/>
        <v>74</v>
      </c>
      <c r="B76" s="164" t="s">
        <v>226</v>
      </c>
      <c r="C76" s="165" t="s">
        <v>227</v>
      </c>
      <c r="D76" s="166" t="s">
        <v>88</v>
      </c>
      <c r="E76" s="173">
        <v>0</v>
      </c>
      <c r="F76" s="135"/>
      <c r="G76" s="171">
        <f t="shared" si="2"/>
        <v>0</v>
      </c>
    </row>
    <row r="77" spans="1:7" s="25" customFormat="1" ht="20.100000000000001" customHeight="1" thickBot="1" x14ac:dyDescent="0.3">
      <c r="A77" s="163">
        <f t="shared" si="3"/>
        <v>75</v>
      </c>
      <c r="B77" s="164" t="s">
        <v>228</v>
      </c>
      <c r="C77" s="165" t="s">
        <v>229</v>
      </c>
      <c r="D77" s="166" t="s">
        <v>103</v>
      </c>
      <c r="E77" s="173">
        <v>425</v>
      </c>
      <c r="F77" s="135"/>
      <c r="G77" s="171">
        <f t="shared" si="2"/>
        <v>0</v>
      </c>
    </row>
    <row r="78" spans="1:7" s="25" customFormat="1" ht="20.100000000000001" customHeight="1" thickBot="1" x14ac:dyDescent="0.3">
      <c r="A78" s="163">
        <f t="shared" si="3"/>
        <v>76</v>
      </c>
      <c r="B78" s="164" t="s">
        <v>230</v>
      </c>
      <c r="C78" s="165" t="s">
        <v>231</v>
      </c>
      <c r="D78" s="166" t="s">
        <v>88</v>
      </c>
      <c r="E78" s="173">
        <v>3</v>
      </c>
      <c r="F78" s="135"/>
      <c r="G78" s="171">
        <f t="shared" si="2"/>
        <v>0</v>
      </c>
    </row>
    <row r="79" spans="1:7" s="25" customFormat="1" ht="20.100000000000001" customHeight="1" thickBot="1" x14ac:dyDescent="0.3">
      <c r="A79" s="163">
        <f t="shared" si="3"/>
        <v>77</v>
      </c>
      <c r="B79" s="164" t="s">
        <v>232</v>
      </c>
      <c r="C79" s="165" t="s">
        <v>233</v>
      </c>
      <c r="D79" s="166" t="s">
        <v>88</v>
      </c>
      <c r="E79" s="173">
        <v>3</v>
      </c>
      <c r="F79" s="135"/>
      <c r="G79" s="171">
        <f t="shared" si="2"/>
        <v>0</v>
      </c>
    </row>
    <row r="80" spans="1:7" s="25" customFormat="1" ht="20.100000000000001" customHeight="1" thickBot="1" x14ac:dyDescent="0.3">
      <c r="A80" s="163">
        <f t="shared" si="3"/>
        <v>78</v>
      </c>
      <c r="B80" s="164" t="s">
        <v>234</v>
      </c>
      <c r="C80" s="165" t="s">
        <v>235</v>
      </c>
      <c r="D80" s="166" t="s">
        <v>88</v>
      </c>
      <c r="E80" s="173">
        <v>1</v>
      </c>
      <c r="F80" s="135"/>
      <c r="G80" s="171">
        <f t="shared" si="2"/>
        <v>0</v>
      </c>
    </row>
    <row r="81" spans="1:7" s="25" customFormat="1" ht="20.100000000000001" customHeight="1" thickBot="1" x14ac:dyDescent="0.3">
      <c r="A81" s="163">
        <f t="shared" si="3"/>
        <v>79</v>
      </c>
      <c r="B81" s="164" t="s">
        <v>236</v>
      </c>
      <c r="C81" s="165" t="s">
        <v>237</v>
      </c>
      <c r="D81" s="166" t="s">
        <v>88</v>
      </c>
      <c r="E81" s="173">
        <v>3</v>
      </c>
      <c r="F81" s="135"/>
      <c r="G81" s="171">
        <f t="shared" si="2"/>
        <v>0</v>
      </c>
    </row>
    <row r="82" spans="1:7" s="25" customFormat="1" ht="20.100000000000001" customHeight="1" thickBot="1" x14ac:dyDescent="0.3">
      <c r="A82" s="163">
        <f t="shared" si="3"/>
        <v>80</v>
      </c>
      <c r="B82" s="164" t="s">
        <v>238</v>
      </c>
      <c r="C82" s="165" t="s">
        <v>239</v>
      </c>
      <c r="D82" s="166" t="s">
        <v>88</v>
      </c>
      <c r="E82" s="173">
        <v>3</v>
      </c>
      <c r="F82" s="135"/>
      <c r="G82" s="171">
        <f t="shared" si="2"/>
        <v>0</v>
      </c>
    </row>
    <row r="83" spans="1:7" s="25" customFormat="1" ht="20.100000000000001" customHeight="1" thickBot="1" x14ac:dyDescent="0.3">
      <c r="A83" s="163">
        <f t="shared" si="3"/>
        <v>81</v>
      </c>
      <c r="B83" s="164" t="s">
        <v>240</v>
      </c>
      <c r="C83" s="165" t="s">
        <v>241</v>
      </c>
      <c r="D83" s="166" t="s">
        <v>88</v>
      </c>
      <c r="E83" s="173">
        <v>0</v>
      </c>
      <c r="F83" s="135"/>
      <c r="G83" s="171">
        <f t="shared" si="2"/>
        <v>0</v>
      </c>
    </row>
    <row r="84" spans="1:7" s="25" customFormat="1" ht="20.100000000000001" customHeight="1" thickBot="1" x14ac:dyDescent="0.3">
      <c r="A84" s="163">
        <f t="shared" si="3"/>
        <v>82</v>
      </c>
      <c r="B84" s="164" t="s">
        <v>242</v>
      </c>
      <c r="C84" s="165" t="s">
        <v>243</v>
      </c>
      <c r="D84" s="166" t="s">
        <v>88</v>
      </c>
      <c r="E84" s="173">
        <v>2</v>
      </c>
      <c r="F84" s="135"/>
      <c r="G84" s="171">
        <f t="shared" si="2"/>
        <v>0</v>
      </c>
    </row>
    <row r="85" spans="1:7" s="25" customFormat="1" ht="20.100000000000001" customHeight="1" thickBot="1" x14ac:dyDescent="0.3">
      <c r="A85" s="163">
        <f t="shared" si="3"/>
        <v>83</v>
      </c>
      <c r="B85" s="164" t="s">
        <v>244</v>
      </c>
      <c r="C85" s="165" t="s">
        <v>245</v>
      </c>
      <c r="D85" s="166" t="s">
        <v>88</v>
      </c>
      <c r="E85" s="173">
        <v>0</v>
      </c>
      <c r="F85" s="135"/>
      <c r="G85" s="171">
        <f t="shared" si="2"/>
        <v>0</v>
      </c>
    </row>
    <row r="86" spans="1:7" s="25" customFormat="1" ht="20.100000000000001" customHeight="1" thickBot="1" x14ac:dyDescent="0.3">
      <c r="A86" s="163">
        <f t="shared" si="3"/>
        <v>84</v>
      </c>
      <c r="B86" s="164" t="s">
        <v>144</v>
      </c>
      <c r="C86" s="165" t="s">
        <v>246</v>
      </c>
      <c r="D86" s="166" t="s">
        <v>88</v>
      </c>
      <c r="E86" s="173">
        <v>0</v>
      </c>
      <c r="F86" s="135"/>
      <c r="G86" s="171">
        <f t="shared" si="2"/>
        <v>0</v>
      </c>
    </row>
    <row r="87" spans="1:7" s="25" customFormat="1" ht="20.100000000000001" customHeight="1" thickBot="1" x14ac:dyDescent="0.3">
      <c r="A87" s="163">
        <f t="shared" si="3"/>
        <v>85</v>
      </c>
      <c r="B87" s="164" t="s">
        <v>144</v>
      </c>
      <c r="C87" s="165" t="s">
        <v>247</v>
      </c>
      <c r="D87" s="166" t="s">
        <v>94</v>
      </c>
      <c r="E87" s="173">
        <v>0</v>
      </c>
      <c r="F87" s="135"/>
      <c r="G87" s="171">
        <f t="shared" si="2"/>
        <v>0</v>
      </c>
    </row>
    <row r="88" spans="1:7" s="25" customFormat="1" ht="20.100000000000001" customHeight="1" thickBot="1" x14ac:dyDescent="0.3">
      <c r="A88" s="163">
        <f t="shared" si="3"/>
        <v>86</v>
      </c>
      <c r="B88" s="164">
        <v>66900530</v>
      </c>
      <c r="C88" s="165" t="s">
        <v>85</v>
      </c>
      <c r="D88" s="166" t="s">
        <v>88</v>
      </c>
      <c r="E88" s="173">
        <v>1</v>
      </c>
      <c r="F88" s="135"/>
      <c r="G88" s="171">
        <f t="shared" si="2"/>
        <v>0</v>
      </c>
    </row>
    <row r="89" spans="1:7" s="25" customFormat="1" ht="20.100000000000001" customHeight="1" thickBot="1" x14ac:dyDescent="0.3">
      <c r="A89" s="163">
        <f t="shared" si="3"/>
        <v>87</v>
      </c>
      <c r="B89" s="164">
        <v>66901001</v>
      </c>
      <c r="C89" s="165" t="s">
        <v>81</v>
      </c>
      <c r="D89" s="166" t="s">
        <v>96</v>
      </c>
      <c r="E89" s="173">
        <v>1</v>
      </c>
      <c r="F89" s="135"/>
      <c r="G89" s="171">
        <f t="shared" si="2"/>
        <v>0</v>
      </c>
    </row>
    <row r="90" spans="1:7" s="25" customFormat="1" ht="20.100000000000001" customHeight="1" thickBot="1" x14ac:dyDescent="0.3">
      <c r="A90" s="163">
        <f t="shared" si="3"/>
        <v>88</v>
      </c>
      <c r="B90" s="164">
        <v>66901003</v>
      </c>
      <c r="C90" s="165" t="s">
        <v>82</v>
      </c>
      <c r="D90" s="166" t="s">
        <v>96</v>
      </c>
      <c r="E90" s="173">
        <v>1</v>
      </c>
      <c r="F90" s="135"/>
      <c r="G90" s="171">
        <f t="shared" si="2"/>
        <v>0</v>
      </c>
    </row>
    <row r="91" spans="1:7" s="25" customFormat="1" ht="20.100000000000001" customHeight="1" thickBot="1" x14ac:dyDescent="0.3">
      <c r="A91" s="163">
        <f t="shared" si="3"/>
        <v>89</v>
      </c>
      <c r="B91" s="164">
        <v>66901006</v>
      </c>
      <c r="C91" s="165" t="s">
        <v>248</v>
      </c>
      <c r="D91" s="166" t="s">
        <v>249</v>
      </c>
      <c r="E91" s="173">
        <v>15</v>
      </c>
      <c r="F91" s="135"/>
      <c r="G91" s="171">
        <f t="shared" si="2"/>
        <v>0</v>
      </c>
    </row>
    <row r="92" spans="1:7" s="25" customFormat="1" ht="20.100000000000001" customHeight="1" thickBot="1" x14ac:dyDescent="0.3">
      <c r="A92" s="163">
        <f t="shared" si="3"/>
        <v>90</v>
      </c>
      <c r="B92" s="164">
        <v>66900200</v>
      </c>
      <c r="C92" s="165" t="s">
        <v>83</v>
      </c>
      <c r="D92" s="168" t="s">
        <v>86</v>
      </c>
      <c r="E92" s="173">
        <v>340.05131481481487</v>
      </c>
      <c r="F92" s="135"/>
      <c r="G92" s="171">
        <f t="shared" si="2"/>
        <v>0</v>
      </c>
    </row>
    <row r="93" spans="1:7" s="25" customFormat="1" ht="20.100000000000001" customHeight="1" thickBot="1" x14ac:dyDescent="0.3">
      <c r="A93" s="163">
        <f t="shared" si="3"/>
        <v>91</v>
      </c>
      <c r="B93" s="164" t="s">
        <v>144</v>
      </c>
      <c r="C93" s="165" t="s">
        <v>250</v>
      </c>
      <c r="D93" s="166" t="s">
        <v>94</v>
      </c>
      <c r="E93" s="173">
        <v>0</v>
      </c>
      <c r="F93" s="135"/>
      <c r="G93" s="171">
        <f t="shared" si="2"/>
        <v>0</v>
      </c>
    </row>
    <row r="94" spans="1:7" s="25" customFormat="1" ht="20.100000000000001" customHeight="1" thickBot="1" x14ac:dyDescent="0.3">
      <c r="A94" s="163">
        <f t="shared" si="3"/>
        <v>92</v>
      </c>
      <c r="B94" s="164" t="s">
        <v>144</v>
      </c>
      <c r="C94" s="165" t="s">
        <v>251</v>
      </c>
      <c r="D94" s="166" t="s">
        <v>88</v>
      </c>
      <c r="E94" s="173">
        <v>1</v>
      </c>
      <c r="F94" s="135"/>
      <c r="G94" s="171">
        <f t="shared" si="2"/>
        <v>0</v>
      </c>
    </row>
    <row r="95" spans="1:7" s="25" customFormat="1" ht="20.100000000000001" customHeight="1" thickBot="1" x14ac:dyDescent="0.3">
      <c r="A95" s="163">
        <f t="shared" si="3"/>
        <v>93</v>
      </c>
      <c r="B95" s="164" t="s">
        <v>252</v>
      </c>
      <c r="C95" s="165" t="s">
        <v>253</v>
      </c>
      <c r="D95" s="166" t="s">
        <v>88</v>
      </c>
      <c r="E95" s="173">
        <v>1</v>
      </c>
      <c r="F95" s="135"/>
      <c r="G95" s="171">
        <f t="shared" si="2"/>
        <v>0</v>
      </c>
    </row>
    <row r="96" spans="1:7" s="25" customFormat="1" ht="20.100000000000001" customHeight="1" thickBot="1" x14ac:dyDescent="0.3">
      <c r="A96" s="163">
        <f t="shared" si="3"/>
        <v>94</v>
      </c>
      <c r="B96" s="164">
        <v>54248510</v>
      </c>
      <c r="C96" s="170" t="s">
        <v>254</v>
      </c>
      <c r="D96" s="166" t="s">
        <v>86</v>
      </c>
      <c r="E96" s="173">
        <v>0</v>
      </c>
      <c r="F96" s="135"/>
      <c r="G96" s="171">
        <f t="shared" si="2"/>
        <v>0</v>
      </c>
    </row>
    <row r="97" spans="1:7" s="25" customFormat="1" ht="20.100000000000001" customHeight="1" thickBot="1" x14ac:dyDescent="0.3">
      <c r="A97" s="163">
        <f t="shared" si="3"/>
        <v>95</v>
      </c>
      <c r="B97" s="164" t="s">
        <v>255</v>
      </c>
      <c r="C97" s="170" t="s">
        <v>256</v>
      </c>
      <c r="D97" s="166" t="s">
        <v>94</v>
      </c>
      <c r="E97" s="173">
        <v>0</v>
      </c>
      <c r="F97" s="135"/>
      <c r="G97" s="171">
        <f t="shared" si="2"/>
        <v>0</v>
      </c>
    </row>
    <row r="98" spans="1:7" s="25" customFormat="1" ht="20.100000000000001" customHeight="1" thickBot="1" x14ac:dyDescent="0.3">
      <c r="A98" s="163">
        <f t="shared" si="3"/>
        <v>96</v>
      </c>
      <c r="B98" s="164" t="s">
        <v>257</v>
      </c>
      <c r="C98" s="170" t="s">
        <v>79</v>
      </c>
      <c r="D98" s="166" t="s">
        <v>88</v>
      </c>
      <c r="E98" s="173">
        <v>0</v>
      </c>
      <c r="F98" s="135"/>
      <c r="G98" s="171">
        <f t="shared" si="2"/>
        <v>0</v>
      </c>
    </row>
    <row r="99" spans="1:7" ht="17.25" thickBot="1" x14ac:dyDescent="0.3">
      <c r="A99" s="54">
        <v>97</v>
      </c>
      <c r="B99" s="256" t="s">
        <v>136</v>
      </c>
      <c r="C99" s="256"/>
      <c r="D99" s="256"/>
      <c r="E99" s="256"/>
      <c r="F99" s="256"/>
      <c r="G99" s="48">
        <f>SUM(G3:G98)</f>
        <v>0</v>
      </c>
    </row>
    <row r="100" spans="1:7" ht="16.5" x14ac:dyDescent="0.25">
      <c r="A100" s="41"/>
      <c r="B100" s="41"/>
      <c r="C100" s="42"/>
      <c r="D100" s="41"/>
      <c r="E100" s="41"/>
      <c r="F100" s="41"/>
      <c r="G100" s="41"/>
    </row>
    <row r="101" spans="1:7" ht="16.5" x14ac:dyDescent="0.25">
      <c r="A101" s="41"/>
      <c r="B101" s="41"/>
      <c r="C101" s="42"/>
      <c r="D101" s="41"/>
      <c r="E101" s="41"/>
      <c r="F101" s="41"/>
      <c r="G101" s="41"/>
    </row>
  </sheetData>
  <sheetProtection algorithmName="SHA-512" hashValue="N1FOGPZ+udG7bCvVFm9idJDttXl3xTmlFwXww/0mWA8U2DvpqXjuJ3AqT3fbZ+WwsDKkMuyFarAQFTeGx9Kveg==" saltValue="WE5xdJwlhVzVGqEAU2V+kQ==" spinCount="100000" sheet="1" objects="1" scenarios="1"/>
  <mergeCells count="2">
    <mergeCell ref="A1:G1"/>
    <mergeCell ref="B99:F99"/>
  </mergeCells>
  <pageMargins left="0.7" right="0.7" top="0.75" bottom="0.75" header="0.3" footer="0.3"/>
  <pageSetup paperSize="17" scale="82" fitToHeight="0" orientation="portrait" r:id="rId1"/>
  <rowBreaks count="1" manualBreakCount="1">
    <brk id="52"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2F7D-532D-4984-B707-693172276622}">
  <sheetPr>
    <tabColor theme="6" tint="-0.249977111117893"/>
    <pageSetUpPr fitToPage="1"/>
  </sheetPr>
  <dimension ref="A1:G101"/>
  <sheetViews>
    <sheetView tabSelected="1" view="pageBreakPreview" zoomScaleNormal="100" zoomScaleSheetLayoutView="100" workbookViewId="0">
      <selection activeCell="E92" sqref="E92"/>
    </sheetView>
  </sheetViews>
  <sheetFormatPr defaultRowHeight="15" x14ac:dyDescent="0.25"/>
  <cols>
    <col min="1" max="1" width="9.7109375" style="26" customWidth="1"/>
    <col min="2" max="2" width="15.7109375" style="26" customWidth="1"/>
    <col min="3" max="3" width="64" style="27" customWidth="1"/>
    <col min="4" max="4" width="14.7109375" style="26" customWidth="1"/>
    <col min="5" max="5" width="10.7109375" style="26" customWidth="1"/>
    <col min="6" max="6" width="10.140625" style="26" customWidth="1"/>
    <col min="7" max="7" width="25.7109375" style="26" customWidth="1"/>
  </cols>
  <sheetData>
    <row r="1" spans="1:7" ht="109.5" customHeight="1" thickBot="1" x14ac:dyDescent="0.3">
      <c r="A1" s="257" t="s">
        <v>131</v>
      </c>
      <c r="B1" s="258"/>
      <c r="C1" s="258"/>
      <c r="D1" s="258"/>
      <c r="E1" s="258"/>
      <c r="F1" s="258"/>
      <c r="G1" s="259"/>
    </row>
    <row r="2" spans="1:7" ht="23.25" x14ac:dyDescent="0.25">
      <c r="A2" s="62" t="s">
        <v>42</v>
      </c>
      <c r="B2" s="63" t="str">
        <f>'[2]Original Items Condensed'!C8</f>
        <v>Code Number</v>
      </c>
      <c r="C2" s="63" t="s">
        <v>41</v>
      </c>
      <c r="D2" s="64" t="s">
        <v>40</v>
      </c>
      <c r="E2" s="64" t="s">
        <v>39</v>
      </c>
      <c r="F2" s="65" t="s">
        <v>38</v>
      </c>
      <c r="G2" s="66" t="s">
        <v>37</v>
      </c>
    </row>
    <row r="3" spans="1:7" ht="20.100000000000001" customHeight="1" thickBot="1" x14ac:dyDescent="0.3">
      <c r="A3" s="158">
        <v>1</v>
      </c>
      <c r="B3" s="159">
        <v>20100010</v>
      </c>
      <c r="C3" s="160" t="s">
        <v>138</v>
      </c>
      <c r="D3" s="161" t="s">
        <v>87</v>
      </c>
      <c r="E3" s="162">
        <v>20</v>
      </c>
      <c r="F3" s="155"/>
      <c r="G3" s="171">
        <f>SUM(E3*F3)</f>
        <v>0</v>
      </c>
    </row>
    <row r="4" spans="1:7" ht="20.100000000000001" customHeight="1" thickBot="1" x14ac:dyDescent="0.3">
      <c r="A4" s="163">
        <f>A3+1</f>
        <v>2</v>
      </c>
      <c r="B4" s="164">
        <v>20100110</v>
      </c>
      <c r="C4" s="165" t="s">
        <v>139</v>
      </c>
      <c r="D4" s="166" t="s">
        <v>87</v>
      </c>
      <c r="E4" s="162">
        <v>12</v>
      </c>
      <c r="F4" s="155"/>
      <c r="G4" s="171">
        <f t="shared" ref="G4:G67" si="0">SUM(E4*F4)</f>
        <v>0</v>
      </c>
    </row>
    <row r="5" spans="1:7" ht="20.100000000000001" customHeight="1" thickBot="1" x14ac:dyDescent="0.3">
      <c r="A5" s="163">
        <f t="shared" ref="A5:A67" si="1">A4+1</f>
        <v>3</v>
      </c>
      <c r="B5" s="164">
        <v>20100210</v>
      </c>
      <c r="C5" s="165" t="s">
        <v>140</v>
      </c>
      <c r="D5" s="166" t="s">
        <v>87</v>
      </c>
      <c r="E5" s="162">
        <v>120</v>
      </c>
      <c r="F5" s="155"/>
      <c r="G5" s="171">
        <f t="shared" si="0"/>
        <v>0</v>
      </c>
    </row>
    <row r="6" spans="1:7" ht="20.100000000000001" customHeight="1" thickBot="1" x14ac:dyDescent="0.3">
      <c r="A6" s="163">
        <f t="shared" si="1"/>
        <v>4</v>
      </c>
      <c r="B6" s="164">
        <v>20200100</v>
      </c>
      <c r="C6" s="165" t="s">
        <v>56</v>
      </c>
      <c r="D6" s="166" t="s">
        <v>86</v>
      </c>
      <c r="E6" s="162">
        <v>1103</v>
      </c>
      <c r="F6" s="155"/>
      <c r="G6" s="171">
        <f t="shared" si="0"/>
        <v>0</v>
      </c>
    </row>
    <row r="7" spans="1:7" ht="20.100000000000001" customHeight="1" thickBot="1" x14ac:dyDescent="0.3">
      <c r="A7" s="163">
        <f t="shared" si="1"/>
        <v>5</v>
      </c>
      <c r="B7" s="164" t="s">
        <v>141</v>
      </c>
      <c r="C7" s="165" t="s">
        <v>57</v>
      </c>
      <c r="D7" s="166" t="s">
        <v>88</v>
      </c>
      <c r="E7" s="162">
        <v>11</v>
      </c>
      <c r="F7" s="155"/>
      <c r="G7" s="171">
        <f t="shared" si="0"/>
        <v>0</v>
      </c>
    </row>
    <row r="8" spans="1:7" ht="20.100000000000001" customHeight="1" thickBot="1" x14ac:dyDescent="0.3">
      <c r="A8" s="163">
        <f t="shared" si="1"/>
        <v>6</v>
      </c>
      <c r="B8" s="164" t="s">
        <v>142</v>
      </c>
      <c r="C8" s="165" t="s">
        <v>143</v>
      </c>
      <c r="D8" s="166" t="s">
        <v>94</v>
      </c>
      <c r="E8" s="162">
        <v>0</v>
      </c>
      <c r="F8" s="155"/>
      <c r="G8" s="171">
        <f t="shared" si="0"/>
        <v>0</v>
      </c>
    </row>
    <row r="9" spans="1:7" ht="20.100000000000001" customHeight="1" thickBot="1" x14ac:dyDescent="0.3">
      <c r="A9" s="163">
        <f t="shared" si="1"/>
        <v>7</v>
      </c>
      <c r="B9" s="164">
        <v>20800150</v>
      </c>
      <c r="C9" s="165" t="s">
        <v>58</v>
      </c>
      <c r="D9" s="166" t="s">
        <v>86</v>
      </c>
      <c r="E9" s="167">
        <v>143</v>
      </c>
      <c r="F9" s="155"/>
      <c r="G9" s="171">
        <f t="shared" si="0"/>
        <v>0</v>
      </c>
    </row>
    <row r="10" spans="1:7" ht="20.100000000000001" customHeight="1" thickBot="1" x14ac:dyDescent="0.3">
      <c r="A10" s="163">
        <f t="shared" si="1"/>
        <v>8</v>
      </c>
      <c r="B10" s="164">
        <v>21101615</v>
      </c>
      <c r="C10" s="165" t="s">
        <v>59</v>
      </c>
      <c r="D10" s="166" t="s">
        <v>89</v>
      </c>
      <c r="E10" s="167">
        <v>1639</v>
      </c>
      <c r="F10" s="155"/>
      <c r="G10" s="171">
        <f t="shared" si="0"/>
        <v>0</v>
      </c>
    </row>
    <row r="11" spans="1:7" ht="20.100000000000001" customHeight="1" thickBot="1" x14ac:dyDescent="0.3">
      <c r="A11" s="163">
        <f t="shared" si="1"/>
        <v>9</v>
      </c>
      <c r="B11" s="164">
        <v>25200110</v>
      </c>
      <c r="C11" s="165" t="s">
        <v>60</v>
      </c>
      <c r="D11" s="166" t="s">
        <v>89</v>
      </c>
      <c r="E11" s="167">
        <v>1639</v>
      </c>
      <c r="F11" s="155"/>
      <c r="G11" s="171">
        <f t="shared" si="0"/>
        <v>0</v>
      </c>
    </row>
    <row r="12" spans="1:7" ht="20.100000000000001" customHeight="1" thickBot="1" x14ac:dyDescent="0.3">
      <c r="A12" s="163">
        <f t="shared" si="1"/>
        <v>10</v>
      </c>
      <c r="B12" s="164" t="s">
        <v>144</v>
      </c>
      <c r="C12" s="165" t="s">
        <v>145</v>
      </c>
      <c r="D12" s="166" t="s">
        <v>88</v>
      </c>
      <c r="E12" s="167">
        <v>13</v>
      </c>
      <c r="F12" s="155"/>
      <c r="G12" s="171">
        <f t="shared" si="0"/>
        <v>0</v>
      </c>
    </row>
    <row r="13" spans="1:7" ht="20.100000000000001" customHeight="1" thickBot="1" x14ac:dyDescent="0.3">
      <c r="A13" s="163">
        <f t="shared" si="1"/>
        <v>11</v>
      </c>
      <c r="B13" s="164" t="s">
        <v>146</v>
      </c>
      <c r="C13" s="165" t="s">
        <v>61</v>
      </c>
      <c r="D13" s="166" t="s">
        <v>89</v>
      </c>
      <c r="E13" s="167">
        <v>41</v>
      </c>
      <c r="F13" s="155"/>
      <c r="G13" s="171">
        <f t="shared" si="0"/>
        <v>0</v>
      </c>
    </row>
    <row r="14" spans="1:7" ht="20.100000000000001" customHeight="1" thickBot="1" x14ac:dyDescent="0.3">
      <c r="A14" s="163">
        <f t="shared" si="1"/>
        <v>12</v>
      </c>
      <c r="B14" s="164">
        <v>28000510</v>
      </c>
      <c r="C14" s="165" t="s">
        <v>84</v>
      </c>
      <c r="D14" s="166" t="s">
        <v>88</v>
      </c>
      <c r="E14" s="167">
        <v>0</v>
      </c>
      <c r="F14" s="155"/>
      <c r="G14" s="171">
        <f t="shared" si="0"/>
        <v>0</v>
      </c>
    </row>
    <row r="15" spans="1:7" ht="20.100000000000001" customHeight="1" thickBot="1" x14ac:dyDescent="0.3">
      <c r="A15" s="163">
        <f t="shared" si="1"/>
        <v>13</v>
      </c>
      <c r="B15" s="164" t="s">
        <v>98</v>
      </c>
      <c r="C15" s="165" t="s">
        <v>99</v>
      </c>
      <c r="D15" s="166" t="s">
        <v>86</v>
      </c>
      <c r="E15" s="167">
        <v>15</v>
      </c>
      <c r="F15" s="155"/>
      <c r="G15" s="171">
        <f t="shared" si="0"/>
        <v>0</v>
      </c>
    </row>
    <row r="16" spans="1:7" ht="20.100000000000001" customHeight="1" thickBot="1" x14ac:dyDescent="0.3">
      <c r="A16" s="163">
        <f t="shared" si="1"/>
        <v>14</v>
      </c>
      <c r="B16" s="164">
        <v>31101100</v>
      </c>
      <c r="C16" s="165" t="s">
        <v>147</v>
      </c>
      <c r="D16" s="166" t="s">
        <v>86</v>
      </c>
      <c r="E16" s="167">
        <v>386</v>
      </c>
      <c r="F16" s="155"/>
      <c r="G16" s="171">
        <f t="shared" si="0"/>
        <v>0</v>
      </c>
    </row>
    <row r="17" spans="1:7" ht="20.100000000000001" customHeight="1" thickBot="1" x14ac:dyDescent="0.3">
      <c r="A17" s="163">
        <f t="shared" si="1"/>
        <v>15</v>
      </c>
      <c r="B17" s="164">
        <v>35300200</v>
      </c>
      <c r="C17" s="165" t="s">
        <v>62</v>
      </c>
      <c r="D17" s="166" t="s">
        <v>89</v>
      </c>
      <c r="E17" s="167">
        <v>1816</v>
      </c>
      <c r="F17" s="155"/>
      <c r="G17" s="171">
        <f t="shared" si="0"/>
        <v>0</v>
      </c>
    </row>
    <row r="18" spans="1:7" ht="20.100000000000001" customHeight="1" thickBot="1" x14ac:dyDescent="0.3">
      <c r="A18" s="163">
        <f t="shared" si="1"/>
        <v>16</v>
      </c>
      <c r="B18" s="164">
        <v>40600290</v>
      </c>
      <c r="C18" s="165" t="s">
        <v>63</v>
      </c>
      <c r="D18" s="166" t="s">
        <v>90</v>
      </c>
      <c r="E18" s="167">
        <v>2511</v>
      </c>
      <c r="F18" s="155"/>
      <c r="G18" s="171">
        <f t="shared" si="0"/>
        <v>0</v>
      </c>
    </row>
    <row r="19" spans="1:7" ht="20.100000000000001" customHeight="1" thickBot="1" x14ac:dyDescent="0.3">
      <c r="A19" s="163">
        <f t="shared" si="1"/>
        <v>17</v>
      </c>
      <c r="B19" s="164">
        <v>40600525</v>
      </c>
      <c r="C19" s="165" t="s">
        <v>148</v>
      </c>
      <c r="D19" s="166" t="s">
        <v>91</v>
      </c>
      <c r="E19" s="167">
        <v>1</v>
      </c>
      <c r="F19" s="155"/>
      <c r="G19" s="171">
        <f t="shared" si="0"/>
        <v>0</v>
      </c>
    </row>
    <row r="20" spans="1:7" ht="20.100000000000001" customHeight="1" thickBot="1" x14ac:dyDescent="0.3">
      <c r="A20" s="163">
        <f t="shared" si="1"/>
        <v>18</v>
      </c>
      <c r="B20" s="164">
        <v>40600635</v>
      </c>
      <c r="C20" s="165" t="s">
        <v>64</v>
      </c>
      <c r="D20" s="166" t="s">
        <v>91</v>
      </c>
      <c r="E20" s="167">
        <v>156</v>
      </c>
      <c r="F20" s="155"/>
      <c r="G20" s="171">
        <f t="shared" si="0"/>
        <v>0</v>
      </c>
    </row>
    <row r="21" spans="1:7" ht="20.100000000000001" customHeight="1" thickBot="1" x14ac:dyDescent="0.3">
      <c r="A21" s="163">
        <f t="shared" si="1"/>
        <v>19</v>
      </c>
      <c r="B21" s="164">
        <v>40604060</v>
      </c>
      <c r="C21" s="165" t="s">
        <v>149</v>
      </c>
      <c r="D21" s="166" t="s">
        <v>91</v>
      </c>
      <c r="E21" s="167">
        <v>208</v>
      </c>
      <c r="F21" s="155"/>
      <c r="G21" s="171">
        <f t="shared" si="0"/>
        <v>0</v>
      </c>
    </row>
    <row r="22" spans="1:7" ht="20.100000000000001" customHeight="1" thickBot="1" x14ac:dyDescent="0.3">
      <c r="A22" s="163">
        <f t="shared" si="1"/>
        <v>20</v>
      </c>
      <c r="B22" s="164">
        <v>80173</v>
      </c>
      <c r="C22" s="165" t="s">
        <v>65</v>
      </c>
      <c r="D22" s="166" t="s">
        <v>92</v>
      </c>
      <c r="E22" s="167">
        <v>3</v>
      </c>
      <c r="F22" s="155"/>
      <c r="G22" s="171">
        <f t="shared" si="0"/>
        <v>0</v>
      </c>
    </row>
    <row r="23" spans="1:7" ht="20.100000000000001" customHeight="1" thickBot="1" x14ac:dyDescent="0.3">
      <c r="A23" s="163">
        <f t="shared" si="1"/>
        <v>21</v>
      </c>
      <c r="B23" s="164">
        <v>42300400</v>
      </c>
      <c r="C23" s="165" t="s">
        <v>150</v>
      </c>
      <c r="D23" s="166" t="s">
        <v>89</v>
      </c>
      <c r="E23" s="167">
        <v>328</v>
      </c>
      <c r="F23" s="155"/>
      <c r="G23" s="171">
        <f t="shared" si="0"/>
        <v>0</v>
      </c>
    </row>
    <row r="24" spans="1:7" ht="20.100000000000001" customHeight="1" thickBot="1" x14ac:dyDescent="0.3">
      <c r="A24" s="163">
        <f t="shared" si="1"/>
        <v>22</v>
      </c>
      <c r="B24" s="164" t="s">
        <v>151</v>
      </c>
      <c r="C24" s="165" t="s">
        <v>152</v>
      </c>
      <c r="D24" s="166" t="s">
        <v>93</v>
      </c>
      <c r="E24" s="167">
        <v>2214</v>
      </c>
      <c r="F24" s="155"/>
      <c r="G24" s="171">
        <f t="shared" si="0"/>
        <v>0</v>
      </c>
    </row>
    <row r="25" spans="1:7" ht="20.100000000000001" customHeight="1" thickBot="1" x14ac:dyDescent="0.3">
      <c r="A25" s="163">
        <f t="shared" si="1"/>
        <v>23</v>
      </c>
      <c r="B25" s="164" t="s">
        <v>153</v>
      </c>
      <c r="C25" s="165" t="s">
        <v>154</v>
      </c>
      <c r="D25" s="166" t="s">
        <v>93</v>
      </c>
      <c r="E25" s="167">
        <v>751</v>
      </c>
      <c r="F25" s="155"/>
      <c r="G25" s="171">
        <f t="shared" si="0"/>
        <v>0</v>
      </c>
    </row>
    <row r="26" spans="1:7" ht="20.100000000000001" customHeight="1" thickBot="1" x14ac:dyDescent="0.3">
      <c r="A26" s="163">
        <f t="shared" si="1"/>
        <v>24</v>
      </c>
      <c r="B26" s="164" t="s">
        <v>155</v>
      </c>
      <c r="C26" s="165" t="s">
        <v>156</v>
      </c>
      <c r="D26" s="166" t="s">
        <v>93</v>
      </c>
      <c r="E26" s="167">
        <v>0</v>
      </c>
      <c r="F26" s="155"/>
      <c r="G26" s="171">
        <f t="shared" si="0"/>
        <v>0</v>
      </c>
    </row>
    <row r="27" spans="1:7" ht="20.100000000000001" customHeight="1" thickBot="1" x14ac:dyDescent="0.3">
      <c r="A27" s="163">
        <f t="shared" si="1"/>
        <v>25</v>
      </c>
      <c r="B27" s="164" t="s">
        <v>157</v>
      </c>
      <c r="C27" s="165" t="s">
        <v>158</v>
      </c>
      <c r="D27" s="166" t="s">
        <v>93</v>
      </c>
      <c r="E27" s="167">
        <v>0</v>
      </c>
      <c r="F27" s="155"/>
      <c r="G27" s="171">
        <f t="shared" si="0"/>
        <v>0</v>
      </c>
    </row>
    <row r="28" spans="1:7" ht="20.100000000000001" customHeight="1" thickBot="1" x14ac:dyDescent="0.3">
      <c r="A28" s="163">
        <f t="shared" si="1"/>
        <v>26</v>
      </c>
      <c r="B28" s="164" t="s">
        <v>159</v>
      </c>
      <c r="C28" s="165" t="s">
        <v>66</v>
      </c>
      <c r="D28" s="168" t="s">
        <v>93</v>
      </c>
      <c r="E28" s="167">
        <v>32</v>
      </c>
      <c r="F28" s="155"/>
      <c r="G28" s="171">
        <f t="shared" si="0"/>
        <v>0</v>
      </c>
    </row>
    <row r="29" spans="1:7" ht="20.100000000000001" customHeight="1" thickBot="1" x14ac:dyDescent="0.3">
      <c r="A29" s="163">
        <f t="shared" si="1"/>
        <v>27</v>
      </c>
      <c r="B29" s="164" t="s">
        <v>160</v>
      </c>
      <c r="C29" s="165" t="s">
        <v>70</v>
      </c>
      <c r="D29" s="166" t="s">
        <v>89</v>
      </c>
      <c r="E29" s="167">
        <v>44</v>
      </c>
      <c r="F29" s="155"/>
      <c r="G29" s="171">
        <f t="shared" si="0"/>
        <v>0</v>
      </c>
    </row>
    <row r="30" spans="1:7" ht="20.100000000000001" customHeight="1" thickBot="1" x14ac:dyDescent="0.3">
      <c r="A30" s="163">
        <f t="shared" si="1"/>
        <v>28</v>
      </c>
      <c r="B30" s="164" t="s">
        <v>161</v>
      </c>
      <c r="C30" s="165" t="s">
        <v>71</v>
      </c>
      <c r="D30" s="166" t="s">
        <v>89</v>
      </c>
      <c r="E30" s="167">
        <v>1315</v>
      </c>
      <c r="F30" s="155"/>
      <c r="G30" s="171">
        <f t="shared" si="0"/>
        <v>0</v>
      </c>
    </row>
    <row r="31" spans="1:7" ht="20.100000000000001" customHeight="1" thickBot="1" x14ac:dyDescent="0.3">
      <c r="A31" s="163">
        <f t="shared" si="1"/>
        <v>29</v>
      </c>
      <c r="B31" s="164">
        <v>44000500</v>
      </c>
      <c r="C31" s="165" t="s">
        <v>72</v>
      </c>
      <c r="D31" s="166" t="s">
        <v>94</v>
      </c>
      <c r="E31" s="167">
        <v>106</v>
      </c>
      <c r="F31" s="155"/>
      <c r="G31" s="171">
        <f t="shared" si="0"/>
        <v>0</v>
      </c>
    </row>
    <row r="32" spans="1:7" ht="20.100000000000001" customHeight="1" thickBot="1" x14ac:dyDescent="0.3">
      <c r="A32" s="163">
        <f t="shared" si="1"/>
        <v>30</v>
      </c>
      <c r="B32" s="164">
        <v>44000600</v>
      </c>
      <c r="C32" s="165" t="s">
        <v>162</v>
      </c>
      <c r="D32" s="166" t="s">
        <v>93</v>
      </c>
      <c r="E32" s="167">
        <v>1325</v>
      </c>
      <c r="F32" s="155"/>
      <c r="G32" s="171">
        <f t="shared" si="0"/>
        <v>0</v>
      </c>
    </row>
    <row r="33" spans="1:7" ht="20.100000000000001" customHeight="1" thickBot="1" x14ac:dyDescent="0.3">
      <c r="A33" s="163">
        <f t="shared" si="1"/>
        <v>31</v>
      </c>
      <c r="B33" s="164" t="s">
        <v>163</v>
      </c>
      <c r="C33" s="165" t="s">
        <v>68</v>
      </c>
      <c r="D33" s="166" t="s">
        <v>94</v>
      </c>
      <c r="E33" s="167">
        <v>133</v>
      </c>
      <c r="F33" s="155"/>
      <c r="G33" s="171">
        <f t="shared" si="0"/>
        <v>0</v>
      </c>
    </row>
    <row r="34" spans="1:7" ht="20.100000000000001" customHeight="1" thickBot="1" x14ac:dyDescent="0.3">
      <c r="A34" s="163">
        <f t="shared" si="1"/>
        <v>32</v>
      </c>
      <c r="B34" s="164" t="s">
        <v>164</v>
      </c>
      <c r="C34" s="165" t="s">
        <v>165</v>
      </c>
      <c r="D34" s="166" t="s">
        <v>94</v>
      </c>
      <c r="E34" s="167">
        <v>44</v>
      </c>
      <c r="F34" s="155"/>
      <c r="G34" s="171">
        <f t="shared" si="0"/>
        <v>0</v>
      </c>
    </row>
    <row r="35" spans="1:7" ht="20.100000000000001" customHeight="1" thickBot="1" x14ac:dyDescent="0.3">
      <c r="A35" s="163">
        <f t="shared" si="1"/>
        <v>33</v>
      </c>
      <c r="B35" s="164" t="s">
        <v>166</v>
      </c>
      <c r="C35" s="165" t="s">
        <v>167</v>
      </c>
      <c r="D35" s="166" t="s">
        <v>94</v>
      </c>
      <c r="E35" s="167">
        <v>116</v>
      </c>
      <c r="F35" s="155"/>
      <c r="G35" s="171">
        <f t="shared" si="0"/>
        <v>0</v>
      </c>
    </row>
    <row r="36" spans="1:7" ht="20.100000000000001" customHeight="1" thickBot="1" x14ac:dyDescent="0.3">
      <c r="A36" s="163">
        <f t="shared" si="1"/>
        <v>34</v>
      </c>
      <c r="B36" s="164" t="s">
        <v>168</v>
      </c>
      <c r="C36" s="165" t="s">
        <v>169</v>
      </c>
      <c r="D36" s="166" t="s">
        <v>94</v>
      </c>
      <c r="E36" s="167">
        <v>10</v>
      </c>
      <c r="F36" s="155"/>
      <c r="G36" s="171">
        <f t="shared" si="0"/>
        <v>0</v>
      </c>
    </row>
    <row r="37" spans="1:7" ht="20.100000000000001" customHeight="1" thickBot="1" x14ac:dyDescent="0.3">
      <c r="A37" s="163">
        <f t="shared" si="1"/>
        <v>35</v>
      </c>
      <c r="B37" s="164" t="s">
        <v>170</v>
      </c>
      <c r="C37" s="165" t="s">
        <v>171</v>
      </c>
      <c r="D37" s="166" t="s">
        <v>94</v>
      </c>
      <c r="E37" s="167">
        <v>0</v>
      </c>
      <c r="F37" s="155"/>
      <c r="G37" s="171">
        <f t="shared" si="0"/>
        <v>0</v>
      </c>
    </row>
    <row r="38" spans="1:7" ht="20.100000000000001" customHeight="1" thickBot="1" x14ac:dyDescent="0.3">
      <c r="A38" s="163">
        <f t="shared" si="1"/>
        <v>36</v>
      </c>
      <c r="B38" s="164" t="s">
        <v>172</v>
      </c>
      <c r="C38" s="165" t="s">
        <v>74</v>
      </c>
      <c r="D38" s="166" t="s">
        <v>94</v>
      </c>
      <c r="E38" s="167">
        <v>538</v>
      </c>
      <c r="F38" s="155"/>
      <c r="G38" s="171">
        <f t="shared" si="0"/>
        <v>0</v>
      </c>
    </row>
    <row r="39" spans="1:7" ht="20.100000000000001" customHeight="1" thickBot="1" x14ac:dyDescent="0.3">
      <c r="A39" s="163">
        <f t="shared" si="1"/>
        <v>37</v>
      </c>
      <c r="B39" s="164" t="s">
        <v>173</v>
      </c>
      <c r="C39" s="165" t="s">
        <v>174</v>
      </c>
      <c r="D39" s="166" t="s">
        <v>88</v>
      </c>
      <c r="E39" s="167">
        <v>4</v>
      </c>
      <c r="F39" s="155"/>
      <c r="G39" s="171">
        <f t="shared" si="0"/>
        <v>0</v>
      </c>
    </row>
    <row r="40" spans="1:7" ht="20.100000000000001" customHeight="1" thickBot="1" x14ac:dyDescent="0.3">
      <c r="A40" s="163">
        <f t="shared" si="1"/>
        <v>38</v>
      </c>
      <c r="B40" s="159" t="s">
        <v>175</v>
      </c>
      <c r="C40" s="165" t="s">
        <v>176</v>
      </c>
      <c r="D40" s="161" t="s">
        <v>88</v>
      </c>
      <c r="E40" s="167">
        <v>3</v>
      </c>
      <c r="F40" s="155"/>
      <c r="G40" s="171">
        <f t="shared" si="0"/>
        <v>0</v>
      </c>
    </row>
    <row r="41" spans="1:7" ht="20.100000000000001" customHeight="1" thickBot="1" x14ac:dyDescent="0.3">
      <c r="A41" s="163">
        <f t="shared" si="1"/>
        <v>39</v>
      </c>
      <c r="B41" s="164" t="s">
        <v>177</v>
      </c>
      <c r="C41" s="165" t="s">
        <v>178</v>
      </c>
      <c r="D41" s="166" t="s">
        <v>95</v>
      </c>
      <c r="E41" s="167">
        <v>0</v>
      </c>
      <c r="F41" s="155"/>
      <c r="G41" s="171">
        <f t="shared" si="0"/>
        <v>0</v>
      </c>
    </row>
    <row r="42" spans="1:7" ht="20.100000000000001" customHeight="1" thickBot="1" x14ac:dyDescent="0.3">
      <c r="A42" s="163">
        <f t="shared" si="1"/>
        <v>40</v>
      </c>
      <c r="B42" s="164">
        <v>60250200</v>
      </c>
      <c r="C42" s="165" t="s">
        <v>179</v>
      </c>
      <c r="D42" s="166" t="s">
        <v>180</v>
      </c>
      <c r="E42" s="167">
        <v>0</v>
      </c>
      <c r="F42" s="155"/>
      <c r="G42" s="171">
        <f t="shared" si="0"/>
        <v>0</v>
      </c>
    </row>
    <row r="43" spans="1:7" ht="20.100000000000001" customHeight="1" thickBot="1" x14ac:dyDescent="0.3">
      <c r="A43" s="163">
        <f t="shared" si="1"/>
        <v>41</v>
      </c>
      <c r="B43" s="164">
        <v>60255500</v>
      </c>
      <c r="C43" s="165" t="s">
        <v>181</v>
      </c>
      <c r="D43" s="166" t="s">
        <v>180</v>
      </c>
      <c r="E43" s="167">
        <v>0</v>
      </c>
      <c r="F43" s="155"/>
      <c r="G43" s="171">
        <f t="shared" si="0"/>
        <v>0</v>
      </c>
    </row>
    <row r="44" spans="1:7" ht="20.100000000000001" customHeight="1" thickBot="1" x14ac:dyDescent="0.3">
      <c r="A44" s="163">
        <f t="shared" si="1"/>
        <v>42</v>
      </c>
      <c r="B44" s="164">
        <v>60260100</v>
      </c>
      <c r="C44" s="165" t="s">
        <v>182</v>
      </c>
      <c r="D44" s="166" t="s">
        <v>180</v>
      </c>
      <c r="E44" s="167">
        <v>0</v>
      </c>
      <c r="F44" s="155"/>
      <c r="G44" s="171">
        <f t="shared" si="0"/>
        <v>0</v>
      </c>
    </row>
    <row r="45" spans="1:7" ht="20.100000000000001" customHeight="1" thickBot="1" x14ac:dyDescent="0.3">
      <c r="A45" s="163">
        <f t="shared" si="1"/>
        <v>43</v>
      </c>
      <c r="B45" s="164" t="s">
        <v>183</v>
      </c>
      <c r="C45" s="165" t="s">
        <v>73</v>
      </c>
      <c r="D45" s="166" t="s">
        <v>88</v>
      </c>
      <c r="E45" s="167">
        <v>4</v>
      </c>
      <c r="F45" s="155"/>
      <c r="G45" s="171">
        <f t="shared" si="0"/>
        <v>0</v>
      </c>
    </row>
    <row r="46" spans="1:7" ht="20.100000000000001" customHeight="1" thickBot="1" x14ac:dyDescent="0.3">
      <c r="A46" s="163">
        <f t="shared" si="1"/>
        <v>44</v>
      </c>
      <c r="B46" s="164" t="s">
        <v>184</v>
      </c>
      <c r="C46" s="165" t="s">
        <v>101</v>
      </c>
      <c r="D46" s="166" t="s">
        <v>88</v>
      </c>
      <c r="E46" s="167">
        <v>0</v>
      </c>
      <c r="F46" s="155"/>
      <c r="G46" s="171">
        <f t="shared" si="0"/>
        <v>0</v>
      </c>
    </row>
    <row r="47" spans="1:7" ht="20.100000000000001" customHeight="1" thickBot="1" x14ac:dyDescent="0.3">
      <c r="A47" s="163">
        <f t="shared" si="1"/>
        <v>45</v>
      </c>
      <c r="B47" s="164" t="s">
        <v>185</v>
      </c>
      <c r="C47" s="165" t="s">
        <v>186</v>
      </c>
      <c r="D47" s="166" t="s">
        <v>94</v>
      </c>
      <c r="E47" s="167">
        <v>1174</v>
      </c>
      <c r="F47" s="155"/>
      <c r="G47" s="171">
        <f t="shared" si="0"/>
        <v>0</v>
      </c>
    </row>
    <row r="48" spans="1:7" ht="20.100000000000001" customHeight="1" thickBot="1" x14ac:dyDescent="0.3">
      <c r="A48" s="163">
        <f t="shared" si="1"/>
        <v>46</v>
      </c>
      <c r="B48" s="164" t="s">
        <v>187</v>
      </c>
      <c r="C48" s="165" t="s">
        <v>67</v>
      </c>
      <c r="D48" s="166" t="s">
        <v>94</v>
      </c>
      <c r="E48" s="167">
        <v>239</v>
      </c>
      <c r="F48" s="155"/>
      <c r="G48" s="171">
        <f t="shared" si="0"/>
        <v>0</v>
      </c>
    </row>
    <row r="49" spans="1:7" ht="20.100000000000001" customHeight="1" thickBot="1" x14ac:dyDescent="0.3">
      <c r="A49" s="163">
        <f t="shared" si="1"/>
        <v>47</v>
      </c>
      <c r="B49" s="164" t="s">
        <v>188</v>
      </c>
      <c r="C49" s="165" t="s">
        <v>189</v>
      </c>
      <c r="D49" s="166" t="s">
        <v>92</v>
      </c>
      <c r="E49" s="167">
        <v>6</v>
      </c>
      <c r="F49" s="155"/>
      <c r="G49" s="171">
        <f t="shared" si="0"/>
        <v>0</v>
      </c>
    </row>
    <row r="50" spans="1:7" ht="20.100000000000001" customHeight="1" thickBot="1" x14ac:dyDescent="0.3">
      <c r="A50" s="163">
        <f t="shared" si="1"/>
        <v>48</v>
      </c>
      <c r="B50" s="164" t="s">
        <v>190</v>
      </c>
      <c r="C50" s="165" t="s">
        <v>80</v>
      </c>
      <c r="D50" s="166" t="s">
        <v>96</v>
      </c>
      <c r="E50" s="167">
        <v>1</v>
      </c>
      <c r="F50" s="155"/>
      <c r="G50" s="171">
        <f t="shared" si="0"/>
        <v>0</v>
      </c>
    </row>
    <row r="51" spans="1:7" ht="20.100000000000001" customHeight="1" thickBot="1" x14ac:dyDescent="0.3">
      <c r="A51" s="163">
        <f t="shared" si="1"/>
        <v>49</v>
      </c>
      <c r="B51" s="164" t="s">
        <v>191</v>
      </c>
      <c r="C51" s="165" t="s">
        <v>192</v>
      </c>
      <c r="D51" s="166" t="s">
        <v>88</v>
      </c>
      <c r="E51" s="167">
        <v>1</v>
      </c>
      <c r="F51" s="155"/>
      <c r="G51" s="171">
        <f t="shared" si="0"/>
        <v>0</v>
      </c>
    </row>
    <row r="52" spans="1:7" ht="20.100000000000001" customHeight="1" thickBot="1" x14ac:dyDescent="0.3">
      <c r="A52" s="163">
        <f t="shared" si="1"/>
        <v>50</v>
      </c>
      <c r="B52" s="164" t="s">
        <v>193</v>
      </c>
      <c r="C52" s="165" t="s">
        <v>78</v>
      </c>
      <c r="D52" s="166" t="s">
        <v>88</v>
      </c>
      <c r="E52" s="167">
        <v>2</v>
      </c>
      <c r="F52" s="155"/>
      <c r="G52" s="171">
        <f t="shared" si="0"/>
        <v>0</v>
      </c>
    </row>
    <row r="53" spans="1:7" ht="20.100000000000001" customHeight="1" thickBot="1" x14ac:dyDescent="0.3">
      <c r="A53" s="163">
        <f t="shared" si="1"/>
        <v>51</v>
      </c>
      <c r="B53" s="164" t="s">
        <v>194</v>
      </c>
      <c r="C53" s="165" t="s">
        <v>195</v>
      </c>
      <c r="D53" s="166" t="s">
        <v>88</v>
      </c>
      <c r="E53" s="167">
        <v>6</v>
      </c>
      <c r="F53" s="155"/>
      <c r="G53" s="171">
        <f t="shared" si="0"/>
        <v>0</v>
      </c>
    </row>
    <row r="54" spans="1:7" ht="20.100000000000001" customHeight="1" thickBot="1" x14ac:dyDescent="0.3">
      <c r="A54" s="163">
        <f t="shared" si="1"/>
        <v>52</v>
      </c>
      <c r="B54" s="164" t="s">
        <v>196</v>
      </c>
      <c r="C54" s="165" t="s">
        <v>77</v>
      </c>
      <c r="D54" s="166" t="s">
        <v>88</v>
      </c>
      <c r="E54" s="167">
        <v>9</v>
      </c>
      <c r="F54" s="155"/>
      <c r="G54" s="171">
        <f t="shared" si="0"/>
        <v>0</v>
      </c>
    </row>
    <row r="55" spans="1:7" ht="20.100000000000001" customHeight="1" thickBot="1" x14ac:dyDescent="0.3">
      <c r="A55" s="163">
        <f t="shared" si="1"/>
        <v>53</v>
      </c>
      <c r="B55" s="164" t="s">
        <v>197</v>
      </c>
      <c r="C55" s="165" t="s">
        <v>198</v>
      </c>
      <c r="D55" s="166" t="s">
        <v>88</v>
      </c>
      <c r="E55" s="167">
        <v>0</v>
      </c>
      <c r="F55" s="155"/>
      <c r="G55" s="171">
        <f t="shared" si="0"/>
        <v>0</v>
      </c>
    </row>
    <row r="56" spans="1:7" ht="20.100000000000001" customHeight="1" thickBot="1" x14ac:dyDescent="0.3">
      <c r="A56" s="163">
        <f t="shared" si="1"/>
        <v>54</v>
      </c>
      <c r="B56" s="164">
        <v>78000200</v>
      </c>
      <c r="C56" s="165" t="s">
        <v>199</v>
      </c>
      <c r="D56" s="166" t="s">
        <v>94</v>
      </c>
      <c r="E56" s="167">
        <v>104</v>
      </c>
      <c r="F56" s="155"/>
      <c r="G56" s="171">
        <f t="shared" si="0"/>
        <v>0</v>
      </c>
    </row>
    <row r="57" spans="1:7" ht="20.100000000000001" customHeight="1" thickBot="1" x14ac:dyDescent="0.3">
      <c r="A57" s="163">
        <f t="shared" si="1"/>
        <v>55</v>
      </c>
      <c r="B57" s="164">
        <v>78000400</v>
      </c>
      <c r="C57" s="165" t="s">
        <v>200</v>
      </c>
      <c r="D57" s="166" t="s">
        <v>94</v>
      </c>
      <c r="E57" s="167">
        <v>0</v>
      </c>
      <c r="F57" s="155"/>
      <c r="G57" s="171">
        <f t="shared" si="0"/>
        <v>0</v>
      </c>
    </row>
    <row r="58" spans="1:7" ht="20.100000000000001" customHeight="1" thickBot="1" x14ac:dyDescent="0.3">
      <c r="A58" s="163">
        <f t="shared" si="1"/>
        <v>56</v>
      </c>
      <c r="B58" s="169">
        <v>78000600</v>
      </c>
      <c r="C58" s="165" t="s">
        <v>201</v>
      </c>
      <c r="D58" s="166" t="s">
        <v>94</v>
      </c>
      <c r="E58" s="167">
        <v>0</v>
      </c>
      <c r="F58" s="155"/>
      <c r="G58" s="171">
        <f t="shared" si="0"/>
        <v>0</v>
      </c>
    </row>
    <row r="59" spans="1:7" ht="20.100000000000001" customHeight="1" thickBot="1" x14ac:dyDescent="0.3">
      <c r="A59" s="163">
        <f>A58+1</f>
        <v>57</v>
      </c>
      <c r="B59" s="164">
        <v>78000650</v>
      </c>
      <c r="C59" s="165" t="s">
        <v>202</v>
      </c>
      <c r="D59" s="166" t="s">
        <v>94</v>
      </c>
      <c r="E59" s="167">
        <v>105</v>
      </c>
      <c r="F59" s="155"/>
      <c r="G59" s="171">
        <f t="shared" si="0"/>
        <v>0</v>
      </c>
    </row>
    <row r="60" spans="1:7" ht="20.100000000000001" customHeight="1" thickBot="1" x14ac:dyDescent="0.3">
      <c r="A60" s="163">
        <f t="shared" si="1"/>
        <v>58</v>
      </c>
      <c r="B60" s="164" t="s">
        <v>54</v>
      </c>
      <c r="C60" s="165" t="s">
        <v>75</v>
      </c>
      <c r="D60" s="166" t="s">
        <v>93</v>
      </c>
      <c r="E60" s="167">
        <v>3</v>
      </c>
      <c r="F60" s="155"/>
      <c r="G60" s="171">
        <f t="shared" si="0"/>
        <v>0</v>
      </c>
    </row>
    <row r="61" spans="1:7" ht="20.100000000000001" customHeight="1" thickBot="1" x14ac:dyDescent="0.3">
      <c r="A61" s="163">
        <f t="shared" si="1"/>
        <v>59</v>
      </c>
      <c r="B61" s="164" t="s">
        <v>55</v>
      </c>
      <c r="C61" s="165" t="s">
        <v>76</v>
      </c>
      <c r="D61" s="166" t="s">
        <v>93</v>
      </c>
      <c r="E61" s="162">
        <v>64</v>
      </c>
      <c r="F61" s="155"/>
      <c r="G61" s="171">
        <f t="shared" si="0"/>
        <v>0</v>
      </c>
    </row>
    <row r="62" spans="1:7" ht="20.100000000000001" customHeight="1" thickBot="1" x14ac:dyDescent="0.3">
      <c r="A62" s="163">
        <f t="shared" si="1"/>
        <v>60</v>
      </c>
      <c r="B62" s="164" t="s">
        <v>203</v>
      </c>
      <c r="C62" s="165" t="s">
        <v>100</v>
      </c>
      <c r="D62" s="166" t="s">
        <v>89</v>
      </c>
      <c r="E62" s="162">
        <v>945</v>
      </c>
      <c r="F62" s="155"/>
      <c r="G62" s="171">
        <f t="shared" si="0"/>
        <v>0</v>
      </c>
    </row>
    <row r="63" spans="1:7" ht="20.100000000000001" customHeight="1" thickBot="1" x14ac:dyDescent="0.3">
      <c r="A63" s="163">
        <f t="shared" si="1"/>
        <v>61</v>
      </c>
      <c r="B63" s="164" t="s">
        <v>204</v>
      </c>
      <c r="C63" s="165" t="s">
        <v>205</v>
      </c>
      <c r="D63" s="166" t="s">
        <v>91</v>
      </c>
      <c r="E63" s="162">
        <v>75</v>
      </c>
      <c r="F63" s="155"/>
      <c r="G63" s="171">
        <f t="shared" si="0"/>
        <v>0</v>
      </c>
    </row>
    <row r="64" spans="1:7" ht="20.100000000000001" customHeight="1" thickBot="1" x14ac:dyDescent="0.3">
      <c r="A64" s="163">
        <f t="shared" si="1"/>
        <v>62</v>
      </c>
      <c r="B64" s="164" t="s">
        <v>206</v>
      </c>
      <c r="C64" s="165" t="s">
        <v>207</v>
      </c>
      <c r="D64" s="166" t="s">
        <v>88</v>
      </c>
      <c r="E64" s="162">
        <v>57</v>
      </c>
      <c r="F64" s="155"/>
      <c r="G64" s="171">
        <f t="shared" si="0"/>
        <v>0</v>
      </c>
    </row>
    <row r="65" spans="1:7" ht="20.100000000000001" customHeight="1" thickBot="1" x14ac:dyDescent="0.3">
      <c r="A65" s="163">
        <f t="shared" si="1"/>
        <v>63</v>
      </c>
      <c r="B65" s="164" t="s">
        <v>144</v>
      </c>
      <c r="C65" s="165" t="s">
        <v>69</v>
      </c>
      <c r="D65" s="166" t="s">
        <v>89</v>
      </c>
      <c r="E65" s="162">
        <v>361</v>
      </c>
      <c r="F65" s="155"/>
      <c r="G65" s="171">
        <f t="shared" si="0"/>
        <v>0</v>
      </c>
    </row>
    <row r="66" spans="1:7" ht="20.100000000000001" customHeight="1" thickBot="1" x14ac:dyDescent="0.3">
      <c r="A66" s="163">
        <f t="shared" si="1"/>
        <v>64</v>
      </c>
      <c r="B66" s="164" t="s">
        <v>144</v>
      </c>
      <c r="C66" s="165" t="s">
        <v>208</v>
      </c>
      <c r="D66" s="166" t="s">
        <v>88</v>
      </c>
      <c r="E66" s="167">
        <v>0</v>
      </c>
      <c r="F66" s="155"/>
      <c r="G66" s="171">
        <f t="shared" si="0"/>
        <v>0</v>
      </c>
    </row>
    <row r="67" spans="1:7" ht="20.100000000000001" customHeight="1" thickBot="1" x14ac:dyDescent="0.3">
      <c r="A67" s="163">
        <f t="shared" si="1"/>
        <v>65</v>
      </c>
      <c r="B67" s="164" t="s">
        <v>209</v>
      </c>
      <c r="C67" s="165" t="s">
        <v>210</v>
      </c>
      <c r="D67" s="166" t="s">
        <v>88</v>
      </c>
      <c r="E67" s="167">
        <v>0</v>
      </c>
      <c r="F67" s="155"/>
      <c r="G67" s="171">
        <f t="shared" si="0"/>
        <v>0</v>
      </c>
    </row>
    <row r="68" spans="1:7" ht="20.100000000000001" customHeight="1" thickBot="1" x14ac:dyDescent="0.3">
      <c r="A68" s="163">
        <f>A67+1</f>
        <v>66</v>
      </c>
      <c r="B68" s="164" t="s">
        <v>211</v>
      </c>
      <c r="C68" s="165" t="s">
        <v>212</v>
      </c>
      <c r="D68" s="166" t="s">
        <v>96</v>
      </c>
      <c r="E68" s="167">
        <v>0</v>
      </c>
      <c r="F68" s="155"/>
      <c r="G68" s="171">
        <f t="shared" ref="G68:G98" si="2">SUM(E68*F68)</f>
        <v>0</v>
      </c>
    </row>
    <row r="69" spans="1:7" ht="20.100000000000001" customHeight="1" thickBot="1" x14ac:dyDescent="0.3">
      <c r="A69" s="163">
        <f t="shared" ref="A69:A98" si="3">A68+1</f>
        <v>67</v>
      </c>
      <c r="B69" s="164" t="s">
        <v>213</v>
      </c>
      <c r="C69" s="165" t="s">
        <v>214</v>
      </c>
      <c r="D69" s="166" t="s">
        <v>103</v>
      </c>
      <c r="E69" s="167">
        <v>964</v>
      </c>
      <c r="F69" s="155"/>
      <c r="G69" s="171">
        <f t="shared" si="2"/>
        <v>0</v>
      </c>
    </row>
    <row r="70" spans="1:7" ht="20.100000000000001" customHeight="1" thickBot="1" x14ac:dyDescent="0.3">
      <c r="A70" s="163">
        <f t="shared" si="3"/>
        <v>68</v>
      </c>
      <c r="B70" s="164" t="s">
        <v>215</v>
      </c>
      <c r="C70" s="165" t="s">
        <v>216</v>
      </c>
      <c r="D70" s="166" t="s">
        <v>103</v>
      </c>
      <c r="E70" s="167">
        <v>0</v>
      </c>
      <c r="F70" s="155"/>
      <c r="G70" s="171">
        <f t="shared" si="2"/>
        <v>0</v>
      </c>
    </row>
    <row r="71" spans="1:7" ht="20.100000000000001" customHeight="1" thickBot="1" x14ac:dyDescent="0.3">
      <c r="A71" s="163">
        <f t="shared" si="3"/>
        <v>69</v>
      </c>
      <c r="B71" s="164" t="s">
        <v>217</v>
      </c>
      <c r="C71" s="165" t="s">
        <v>218</v>
      </c>
      <c r="D71" s="166" t="s">
        <v>103</v>
      </c>
      <c r="E71" s="167">
        <v>0</v>
      </c>
      <c r="F71" s="155"/>
      <c r="G71" s="171">
        <f t="shared" si="2"/>
        <v>0</v>
      </c>
    </row>
    <row r="72" spans="1:7" ht="20.100000000000001" customHeight="1" thickBot="1" x14ac:dyDescent="0.3">
      <c r="A72" s="163">
        <f t="shared" si="3"/>
        <v>70</v>
      </c>
      <c r="B72" s="164" t="s">
        <v>219</v>
      </c>
      <c r="C72" s="165" t="s">
        <v>102</v>
      </c>
      <c r="D72" s="166" t="s">
        <v>103</v>
      </c>
      <c r="E72" s="167">
        <v>964</v>
      </c>
      <c r="F72" s="155"/>
      <c r="G72" s="171">
        <f t="shared" si="2"/>
        <v>0</v>
      </c>
    </row>
    <row r="73" spans="1:7" ht="20.100000000000001" customHeight="1" thickBot="1" x14ac:dyDescent="0.3">
      <c r="A73" s="163">
        <f t="shared" si="3"/>
        <v>71</v>
      </c>
      <c r="B73" s="164" t="s">
        <v>220</v>
      </c>
      <c r="C73" s="165" t="s">
        <v>221</v>
      </c>
      <c r="D73" s="166" t="s">
        <v>88</v>
      </c>
      <c r="E73" s="167">
        <v>3</v>
      </c>
      <c r="F73" s="155"/>
      <c r="G73" s="171">
        <f t="shared" si="2"/>
        <v>0</v>
      </c>
    </row>
    <row r="74" spans="1:7" ht="20.100000000000001" customHeight="1" thickBot="1" x14ac:dyDescent="0.3">
      <c r="A74" s="163">
        <f t="shared" si="3"/>
        <v>72</v>
      </c>
      <c r="B74" s="164" t="s">
        <v>222</v>
      </c>
      <c r="C74" s="165" t="s">
        <v>223</v>
      </c>
      <c r="D74" s="166" t="s">
        <v>88</v>
      </c>
      <c r="E74" s="167">
        <v>2</v>
      </c>
      <c r="F74" s="155"/>
      <c r="G74" s="171">
        <f t="shared" si="2"/>
        <v>0</v>
      </c>
    </row>
    <row r="75" spans="1:7" ht="20.100000000000001" customHeight="1" thickBot="1" x14ac:dyDescent="0.3">
      <c r="A75" s="163">
        <f t="shared" si="3"/>
        <v>73</v>
      </c>
      <c r="B75" s="164" t="s">
        <v>224</v>
      </c>
      <c r="C75" s="165" t="s">
        <v>225</v>
      </c>
      <c r="D75" s="166" t="s">
        <v>88</v>
      </c>
      <c r="E75" s="167">
        <v>0</v>
      </c>
      <c r="F75" s="155"/>
      <c r="G75" s="171">
        <f t="shared" si="2"/>
        <v>0</v>
      </c>
    </row>
    <row r="76" spans="1:7" ht="20.100000000000001" customHeight="1" thickBot="1" x14ac:dyDescent="0.3">
      <c r="A76" s="163">
        <f t="shared" si="3"/>
        <v>74</v>
      </c>
      <c r="B76" s="164" t="s">
        <v>226</v>
      </c>
      <c r="C76" s="165" t="s">
        <v>227</v>
      </c>
      <c r="D76" s="166" t="s">
        <v>88</v>
      </c>
      <c r="E76" s="167">
        <v>0</v>
      </c>
      <c r="F76" s="155"/>
      <c r="G76" s="171">
        <f t="shared" si="2"/>
        <v>0</v>
      </c>
    </row>
    <row r="77" spans="1:7" ht="20.100000000000001" customHeight="1" thickBot="1" x14ac:dyDescent="0.3">
      <c r="A77" s="163">
        <f t="shared" si="3"/>
        <v>75</v>
      </c>
      <c r="B77" s="164" t="s">
        <v>228</v>
      </c>
      <c r="C77" s="165" t="s">
        <v>229</v>
      </c>
      <c r="D77" s="166" t="s">
        <v>103</v>
      </c>
      <c r="E77" s="167">
        <v>1277</v>
      </c>
      <c r="F77" s="155"/>
      <c r="G77" s="171">
        <f t="shared" si="2"/>
        <v>0</v>
      </c>
    </row>
    <row r="78" spans="1:7" ht="20.100000000000001" customHeight="1" thickBot="1" x14ac:dyDescent="0.3">
      <c r="A78" s="163">
        <f t="shared" si="3"/>
        <v>76</v>
      </c>
      <c r="B78" s="164" t="s">
        <v>230</v>
      </c>
      <c r="C78" s="165" t="s">
        <v>231</v>
      </c>
      <c r="D78" s="166" t="s">
        <v>88</v>
      </c>
      <c r="E78" s="167">
        <v>8</v>
      </c>
      <c r="F78" s="155"/>
      <c r="G78" s="171">
        <f t="shared" si="2"/>
        <v>0</v>
      </c>
    </row>
    <row r="79" spans="1:7" ht="20.100000000000001" customHeight="1" thickBot="1" x14ac:dyDescent="0.3">
      <c r="A79" s="163">
        <f t="shared" si="3"/>
        <v>77</v>
      </c>
      <c r="B79" s="164" t="s">
        <v>232</v>
      </c>
      <c r="C79" s="165" t="s">
        <v>233</v>
      </c>
      <c r="D79" s="166" t="s">
        <v>88</v>
      </c>
      <c r="E79" s="167">
        <v>8</v>
      </c>
      <c r="F79" s="155"/>
      <c r="G79" s="171">
        <f t="shared" si="2"/>
        <v>0</v>
      </c>
    </row>
    <row r="80" spans="1:7" ht="20.100000000000001" customHeight="1" thickBot="1" x14ac:dyDescent="0.3">
      <c r="A80" s="163">
        <f t="shared" si="3"/>
        <v>78</v>
      </c>
      <c r="B80" s="164" t="s">
        <v>234</v>
      </c>
      <c r="C80" s="165" t="s">
        <v>235</v>
      </c>
      <c r="D80" s="166" t="s">
        <v>88</v>
      </c>
      <c r="E80" s="167">
        <v>2</v>
      </c>
      <c r="F80" s="155"/>
      <c r="G80" s="171">
        <f t="shared" si="2"/>
        <v>0</v>
      </c>
    </row>
    <row r="81" spans="1:7" ht="20.100000000000001" customHeight="1" thickBot="1" x14ac:dyDescent="0.3">
      <c r="A81" s="163">
        <f t="shared" si="3"/>
        <v>79</v>
      </c>
      <c r="B81" s="164" t="s">
        <v>236</v>
      </c>
      <c r="C81" s="165" t="s">
        <v>237</v>
      </c>
      <c r="D81" s="166" t="s">
        <v>88</v>
      </c>
      <c r="E81" s="167">
        <v>8</v>
      </c>
      <c r="F81" s="155"/>
      <c r="G81" s="171">
        <f t="shared" si="2"/>
        <v>0</v>
      </c>
    </row>
    <row r="82" spans="1:7" ht="20.100000000000001" customHeight="1" thickBot="1" x14ac:dyDescent="0.3">
      <c r="A82" s="163">
        <f t="shared" si="3"/>
        <v>80</v>
      </c>
      <c r="B82" s="164" t="s">
        <v>238</v>
      </c>
      <c r="C82" s="165" t="s">
        <v>239</v>
      </c>
      <c r="D82" s="166" t="s">
        <v>88</v>
      </c>
      <c r="E82" s="167">
        <v>8</v>
      </c>
      <c r="F82" s="155"/>
      <c r="G82" s="171">
        <f t="shared" si="2"/>
        <v>0</v>
      </c>
    </row>
    <row r="83" spans="1:7" ht="20.100000000000001" customHeight="1" thickBot="1" x14ac:dyDescent="0.3">
      <c r="A83" s="163">
        <f t="shared" si="3"/>
        <v>81</v>
      </c>
      <c r="B83" s="164" t="s">
        <v>240</v>
      </c>
      <c r="C83" s="165" t="s">
        <v>241</v>
      </c>
      <c r="D83" s="166" t="s">
        <v>88</v>
      </c>
      <c r="E83" s="167">
        <v>1</v>
      </c>
      <c r="F83" s="155"/>
      <c r="G83" s="171">
        <f t="shared" si="2"/>
        <v>0</v>
      </c>
    </row>
    <row r="84" spans="1:7" ht="20.100000000000001" customHeight="1" thickBot="1" x14ac:dyDescent="0.3">
      <c r="A84" s="163">
        <f t="shared" si="3"/>
        <v>82</v>
      </c>
      <c r="B84" s="164" t="s">
        <v>242</v>
      </c>
      <c r="C84" s="165" t="s">
        <v>243</v>
      </c>
      <c r="D84" s="166" t="s">
        <v>88</v>
      </c>
      <c r="E84" s="167">
        <v>2</v>
      </c>
      <c r="F84" s="155"/>
      <c r="G84" s="171">
        <f t="shared" si="2"/>
        <v>0</v>
      </c>
    </row>
    <row r="85" spans="1:7" ht="20.100000000000001" customHeight="1" thickBot="1" x14ac:dyDescent="0.3">
      <c r="A85" s="163">
        <f t="shared" si="3"/>
        <v>83</v>
      </c>
      <c r="B85" s="164" t="s">
        <v>244</v>
      </c>
      <c r="C85" s="165" t="s">
        <v>245</v>
      </c>
      <c r="D85" s="166" t="s">
        <v>88</v>
      </c>
      <c r="E85" s="167">
        <v>2</v>
      </c>
      <c r="F85" s="155"/>
      <c r="G85" s="171">
        <f t="shared" si="2"/>
        <v>0</v>
      </c>
    </row>
    <row r="86" spans="1:7" ht="20.100000000000001" customHeight="1" thickBot="1" x14ac:dyDescent="0.3">
      <c r="A86" s="163">
        <f t="shared" si="3"/>
        <v>84</v>
      </c>
      <c r="B86" s="164" t="s">
        <v>144</v>
      </c>
      <c r="C86" s="165" t="s">
        <v>246</v>
      </c>
      <c r="D86" s="166" t="s">
        <v>88</v>
      </c>
      <c r="E86" s="167">
        <v>0</v>
      </c>
      <c r="F86" s="155"/>
      <c r="G86" s="171">
        <f t="shared" si="2"/>
        <v>0</v>
      </c>
    </row>
    <row r="87" spans="1:7" ht="20.100000000000001" customHeight="1" thickBot="1" x14ac:dyDescent="0.3">
      <c r="A87" s="163">
        <f t="shared" si="3"/>
        <v>85</v>
      </c>
      <c r="B87" s="164" t="s">
        <v>144</v>
      </c>
      <c r="C87" s="165" t="s">
        <v>247</v>
      </c>
      <c r="D87" s="166" t="s">
        <v>94</v>
      </c>
      <c r="E87" s="167">
        <v>0</v>
      </c>
      <c r="F87" s="155"/>
      <c r="G87" s="171">
        <f t="shared" si="2"/>
        <v>0</v>
      </c>
    </row>
    <row r="88" spans="1:7" ht="20.100000000000001" customHeight="1" thickBot="1" x14ac:dyDescent="0.3">
      <c r="A88" s="163">
        <f t="shared" si="3"/>
        <v>86</v>
      </c>
      <c r="B88" s="164">
        <v>66900530</v>
      </c>
      <c r="C88" s="165" t="s">
        <v>85</v>
      </c>
      <c r="D88" s="166" t="s">
        <v>88</v>
      </c>
      <c r="E88" s="167">
        <v>1</v>
      </c>
      <c r="F88" s="155"/>
      <c r="G88" s="171">
        <f t="shared" si="2"/>
        <v>0</v>
      </c>
    </row>
    <row r="89" spans="1:7" ht="20.100000000000001" customHeight="1" thickBot="1" x14ac:dyDescent="0.3">
      <c r="A89" s="163">
        <f t="shared" si="3"/>
        <v>87</v>
      </c>
      <c r="B89" s="164">
        <v>66901001</v>
      </c>
      <c r="C89" s="165" t="s">
        <v>81</v>
      </c>
      <c r="D89" s="166" t="s">
        <v>96</v>
      </c>
      <c r="E89" s="167">
        <v>1</v>
      </c>
      <c r="F89" s="155"/>
      <c r="G89" s="171">
        <f t="shared" si="2"/>
        <v>0</v>
      </c>
    </row>
    <row r="90" spans="1:7" ht="20.100000000000001" customHeight="1" thickBot="1" x14ac:dyDescent="0.3">
      <c r="A90" s="163">
        <f t="shared" si="3"/>
        <v>88</v>
      </c>
      <c r="B90" s="164">
        <v>66901003</v>
      </c>
      <c r="C90" s="165" t="s">
        <v>82</v>
      </c>
      <c r="D90" s="166" t="s">
        <v>96</v>
      </c>
      <c r="E90" s="167">
        <v>1</v>
      </c>
      <c r="F90" s="155"/>
      <c r="G90" s="171">
        <f t="shared" si="2"/>
        <v>0</v>
      </c>
    </row>
    <row r="91" spans="1:7" ht="20.100000000000001" customHeight="1" thickBot="1" x14ac:dyDescent="0.3">
      <c r="A91" s="163">
        <f t="shared" si="3"/>
        <v>89</v>
      </c>
      <c r="B91" s="164">
        <v>66901006</v>
      </c>
      <c r="C91" s="165" t="s">
        <v>248</v>
      </c>
      <c r="D91" s="166" t="s">
        <v>249</v>
      </c>
      <c r="E91" s="167">
        <v>20</v>
      </c>
      <c r="F91" s="155"/>
      <c r="G91" s="171">
        <f t="shared" si="2"/>
        <v>0</v>
      </c>
    </row>
    <row r="92" spans="1:7" ht="20.100000000000001" customHeight="1" thickBot="1" x14ac:dyDescent="0.3">
      <c r="A92" s="163">
        <f t="shared" si="3"/>
        <v>90</v>
      </c>
      <c r="B92" s="164">
        <v>66900200</v>
      </c>
      <c r="C92" s="165" t="s">
        <v>83</v>
      </c>
      <c r="D92" s="168" t="s">
        <v>86</v>
      </c>
      <c r="E92" s="167">
        <v>1246</v>
      </c>
      <c r="F92" s="155"/>
      <c r="G92" s="171">
        <f t="shared" si="2"/>
        <v>0</v>
      </c>
    </row>
    <row r="93" spans="1:7" ht="20.100000000000001" customHeight="1" thickBot="1" x14ac:dyDescent="0.3">
      <c r="A93" s="163">
        <f t="shared" si="3"/>
        <v>91</v>
      </c>
      <c r="B93" s="164" t="s">
        <v>144</v>
      </c>
      <c r="C93" s="165" t="s">
        <v>250</v>
      </c>
      <c r="D93" s="166" t="s">
        <v>94</v>
      </c>
      <c r="E93" s="167">
        <v>0</v>
      </c>
      <c r="F93" s="155"/>
      <c r="G93" s="171">
        <f t="shared" si="2"/>
        <v>0</v>
      </c>
    </row>
    <row r="94" spans="1:7" ht="20.100000000000001" customHeight="1" thickBot="1" x14ac:dyDescent="0.3">
      <c r="A94" s="163">
        <f t="shared" si="3"/>
        <v>92</v>
      </c>
      <c r="B94" s="164" t="s">
        <v>144</v>
      </c>
      <c r="C94" s="165" t="s">
        <v>251</v>
      </c>
      <c r="D94" s="166" t="s">
        <v>88</v>
      </c>
      <c r="E94" s="167">
        <v>0</v>
      </c>
      <c r="F94" s="155"/>
      <c r="G94" s="171">
        <f t="shared" si="2"/>
        <v>0</v>
      </c>
    </row>
    <row r="95" spans="1:7" ht="20.100000000000001" customHeight="1" thickBot="1" x14ac:dyDescent="0.3">
      <c r="A95" s="163">
        <f t="shared" si="3"/>
        <v>93</v>
      </c>
      <c r="B95" s="164" t="s">
        <v>252</v>
      </c>
      <c r="C95" s="165" t="s">
        <v>253</v>
      </c>
      <c r="D95" s="166" t="s">
        <v>88</v>
      </c>
      <c r="E95" s="167">
        <v>0</v>
      </c>
      <c r="F95" s="155"/>
      <c r="G95" s="171">
        <f t="shared" si="2"/>
        <v>0</v>
      </c>
    </row>
    <row r="96" spans="1:7" ht="20.100000000000001" customHeight="1" thickBot="1" x14ac:dyDescent="0.3">
      <c r="A96" s="163">
        <f t="shared" si="3"/>
        <v>94</v>
      </c>
      <c r="B96" s="164">
        <v>54248510</v>
      </c>
      <c r="C96" s="170" t="s">
        <v>254</v>
      </c>
      <c r="D96" s="166" t="s">
        <v>86</v>
      </c>
      <c r="E96" s="167">
        <v>2</v>
      </c>
      <c r="F96" s="155"/>
      <c r="G96" s="171">
        <f t="shared" si="2"/>
        <v>0</v>
      </c>
    </row>
    <row r="97" spans="1:7" ht="20.100000000000001" customHeight="1" thickBot="1" x14ac:dyDescent="0.3">
      <c r="A97" s="163">
        <f t="shared" si="3"/>
        <v>95</v>
      </c>
      <c r="B97" s="164" t="s">
        <v>255</v>
      </c>
      <c r="C97" s="170" t="s">
        <v>256</v>
      </c>
      <c r="D97" s="166" t="s">
        <v>94</v>
      </c>
      <c r="E97" s="167">
        <v>24</v>
      </c>
      <c r="F97" s="155"/>
      <c r="G97" s="171">
        <f t="shared" si="2"/>
        <v>0</v>
      </c>
    </row>
    <row r="98" spans="1:7" ht="20.100000000000001" customHeight="1" thickBot="1" x14ac:dyDescent="0.3">
      <c r="A98" s="163">
        <f t="shared" si="3"/>
        <v>96</v>
      </c>
      <c r="B98" s="164" t="s">
        <v>257</v>
      </c>
      <c r="C98" s="170" t="s">
        <v>79</v>
      </c>
      <c r="D98" s="166" t="s">
        <v>88</v>
      </c>
      <c r="E98" s="167">
        <v>1</v>
      </c>
      <c r="F98" s="155"/>
      <c r="G98" s="171">
        <f t="shared" si="2"/>
        <v>0</v>
      </c>
    </row>
    <row r="99" spans="1:7" ht="20.100000000000001" customHeight="1" thickBot="1" x14ac:dyDescent="0.3">
      <c r="A99" s="157">
        <v>97</v>
      </c>
      <c r="B99" s="260" t="s">
        <v>137</v>
      </c>
      <c r="C99" s="260"/>
      <c r="D99" s="260"/>
      <c r="E99" s="260"/>
      <c r="F99" s="260"/>
      <c r="G99" s="59">
        <f>SUM(G3:G98)</f>
        <v>0</v>
      </c>
    </row>
    <row r="100" spans="1:7" ht="16.5" x14ac:dyDescent="0.25">
      <c r="A100" s="41"/>
      <c r="B100" s="41"/>
      <c r="C100" s="42"/>
      <c r="D100" s="41"/>
      <c r="E100" s="41"/>
      <c r="F100" s="41"/>
      <c r="G100" s="41"/>
    </row>
    <row r="101" spans="1:7" ht="16.5" x14ac:dyDescent="0.25">
      <c r="A101" s="41"/>
      <c r="B101" s="41"/>
      <c r="C101" s="42"/>
      <c r="D101" s="41"/>
      <c r="E101" s="41"/>
      <c r="F101" s="41"/>
      <c r="G101" s="41"/>
    </row>
  </sheetData>
  <sheetProtection algorithmName="SHA-512" hashValue="64JBW3edJTJWmDCXWWIwo7N2YUYWCqMnHMpc9xLVwwzm2+z+D5QqduxeyjxEobQcTiOQB4WKgFRZufV/jDoWVg==" saltValue="qnguoMmm4A/0eB2peMEuwQ==" spinCount="100000" sheet="1" objects="1" scenarios="1"/>
  <mergeCells count="2">
    <mergeCell ref="A1:G1"/>
    <mergeCell ref="B99:F99"/>
  </mergeCells>
  <pageMargins left="0.7" right="0.7" top="0.75" bottom="0.75" header="0.3" footer="0.3"/>
  <pageSetup paperSize="17" scale="81" fitToHeight="0" orientation="portrait" r:id="rId1"/>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Master Bid Tab</vt:lpstr>
      <vt:lpstr>Award Criteria Figure</vt:lpstr>
      <vt:lpstr>22312 E. 109th</vt:lpstr>
      <vt:lpstr>22313 S Hoyne</vt:lpstr>
      <vt:lpstr>22314 S Harding</vt:lpstr>
      <vt:lpstr>22329 E 102nd</vt:lpstr>
      <vt:lpstr>'22312 E. 109th'!Print_Area</vt:lpstr>
      <vt:lpstr>'22313 S Hoyne'!Print_Area</vt:lpstr>
      <vt:lpstr>'22314 S Harding'!Print_Area</vt:lpstr>
      <vt:lpstr>'Award Criteria Figure'!Print_Area</vt:lpstr>
      <vt:lpstr>'Master Bid Tab'!Print_Area</vt:lpstr>
      <vt:lpstr>'22312 E. 109th'!Print_Titles</vt:lpstr>
      <vt:lpstr>'22313 S Hoyne'!Print_Titles</vt:lpstr>
      <vt:lpstr>'22314 S Harding'!Print_Titles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James Borkman</cp:lastModifiedBy>
  <cp:lastPrinted>2024-10-30T14:16:15Z</cp:lastPrinted>
  <dcterms:created xsi:type="dcterms:W3CDTF">2018-01-03T19:56:21Z</dcterms:created>
  <dcterms:modified xsi:type="dcterms:W3CDTF">2024-11-06T19:48:29Z</dcterms:modified>
</cp:coreProperties>
</file>