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Q:\Chicago Department of Transportation\WPA Streets\Barry\04 IFB\"/>
    </mc:Choice>
  </mc:AlternateContent>
  <xr:revisionPtr revIDLastSave="0" documentId="13_ncr:1_{948633F6-53F9-4E6C-8F8C-33C93022102E}" xr6:coauthVersionLast="47" xr6:coauthVersionMax="47" xr10:uidLastSave="{00000000-0000-0000-0000-000000000000}"/>
  <bookViews>
    <workbookView xWindow="-120" yWindow="-120" windowWidth="29040" windowHeight="16440" activeTab="2" xr2:uid="{00000000-000D-0000-FFFF-FFFF00000000}"/>
  </bookViews>
  <sheets>
    <sheet name="Master Bid Tab" sheetId="1" r:id="rId1"/>
    <sheet name="Award Criteria Figure" sheetId="5" r:id="rId2"/>
    <sheet name="22681 W. Barry Ave." sheetId="13" r:id="rId3"/>
  </sheets>
  <externalReferences>
    <externalReference r:id="rId4"/>
    <externalReference r:id="rId5"/>
  </externalReferences>
  <definedNames>
    <definedName name="_xlnm.Print_Area" localSheetId="2">'22681 W. Barry Ave.'!$A$1:$G$119</definedName>
    <definedName name="_xlnm.Print_Area" localSheetId="1">'Award Criteria Figure'!$A$1:$C$48</definedName>
    <definedName name="_xlnm.Print_Area" localSheetId="0">'Master Bid Tab'!$A$1:$D$31</definedName>
    <definedName name="_xlnm.Print_Titles" localSheetId="2">'22681 W. Barry Ave.'!$1:$2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3" l="1"/>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67" i="13"/>
  <c r="G69" i="13"/>
  <c r="G73" i="13"/>
  <c r="G74" i="13"/>
  <c r="G76" i="13"/>
  <c r="G80" i="13"/>
  <c r="G81" i="13"/>
  <c r="G82" i="13"/>
  <c r="G84" i="13"/>
  <c r="G86" i="13"/>
  <c r="G88" i="13"/>
  <c r="G89" i="13"/>
  <c r="G90" i="13"/>
  <c r="G93" i="13"/>
  <c r="G94" i="13"/>
  <c r="G95" i="13"/>
  <c r="G98" i="13"/>
  <c r="G100" i="13"/>
  <c r="G103" i="13"/>
  <c r="G104" i="13"/>
  <c r="G105" i="13"/>
  <c r="G106" i="13"/>
  <c r="G110" i="13"/>
  <c r="G112" i="13"/>
  <c r="G114" i="13"/>
  <c r="G115" i="13"/>
  <c r="G116" i="13"/>
  <c r="G117" i="13"/>
  <c r="G118" i="13"/>
  <c r="G3" i="13"/>
  <c r="G113" i="13"/>
  <c r="G111" i="13"/>
  <c r="G109" i="13"/>
  <c r="G108" i="13"/>
  <c r="G107" i="13"/>
  <c r="G102" i="13"/>
  <c r="G101" i="13"/>
  <c r="G99" i="13"/>
  <c r="G97" i="13"/>
  <c r="G96" i="13"/>
  <c r="G92" i="13"/>
  <c r="G91" i="13"/>
  <c r="G87" i="13"/>
  <c r="G85" i="13"/>
  <c r="G83" i="13"/>
  <c r="G79" i="13"/>
  <c r="G78" i="13"/>
  <c r="G77" i="13"/>
  <c r="G75" i="13"/>
  <c r="G72" i="13"/>
  <c r="G71" i="13"/>
  <c r="G70" i="13"/>
  <c r="G68" i="13"/>
  <c r="G66" i="13"/>
  <c r="G65" i="13"/>
  <c r="G64" i="13"/>
  <c r="G63" i="13"/>
  <c r="G62" i="13"/>
  <c r="G61" i="13"/>
  <c r="G60" i="13"/>
  <c r="G59" i="13"/>
  <c r="G119" i="13" l="1"/>
  <c r="D10" i="1" s="1"/>
  <c r="B2" i="13" l="1"/>
  <c r="D13" i="1" l="1"/>
  <c r="D16" i="1" s="1"/>
  <c r="C7" i="5" l="1"/>
  <c r="C10" i="5" l="1"/>
  <c r="C22" i="5" l="1"/>
  <c r="C24" i="5" s="1"/>
  <c r="C14" i="5"/>
  <c r="C16" i="5" s="1"/>
  <c r="C30" i="5"/>
  <c r="C32" i="5" s="1"/>
  <c r="C18" i="5"/>
  <c r="C20" i="5" s="1"/>
  <c r="C26" i="5"/>
  <c r="C28" i="5" s="1"/>
  <c r="C12" i="5"/>
  <c r="C34" i="5"/>
  <c r="C35" i="5" l="1"/>
  <c r="C36" i="5" s="1"/>
  <c r="C38" i="5" s="1"/>
  <c r="D17" i="1" s="1"/>
</calcChain>
</file>

<file path=xl/sharedStrings.xml><?xml version="1.0" encoding="utf-8"?>
<sst xmlns="http://schemas.openxmlformats.org/spreadsheetml/2006/main" count="400" uniqueCount="269">
  <si>
    <t>PROJECT NAME:</t>
  </si>
  <si>
    <t>Chicago Department of Transporation Works Progress Administration ("WPA") Street Reconstruction</t>
  </si>
  <si>
    <t>LOCATION:</t>
  </si>
  <si>
    <t>CONTRACT NO:</t>
  </si>
  <si>
    <t>PROJECT NO(S):</t>
  </si>
  <si>
    <t>FIRM NAME:</t>
  </si>
  <si>
    <t>BID FORM</t>
  </si>
  <si>
    <t>LINE</t>
  </si>
  <si>
    <t>DESCRIPTION</t>
  </si>
  <si>
    <t>AMOUNT</t>
  </si>
  <si>
    <t>Base Work Only</t>
  </si>
  <si>
    <t>Commission's Contract Contingency</t>
  </si>
  <si>
    <t>Sitework Allowance</t>
  </si>
  <si>
    <t>TOTAL BASE BID</t>
  </si>
  <si>
    <t>Accepted by the Commission</t>
  </si>
  <si>
    <t>TOTAL AMOUNTS</t>
  </si>
  <si>
    <r>
      <t xml:space="preserve">SURETY INFORMATION
</t>
    </r>
    <r>
      <rPr>
        <b/>
        <sz val="8"/>
        <color theme="1"/>
        <rFont val="Arial Narrow"/>
        <family val="2"/>
      </rPr>
      <t>(Provide Legal Name and address of Surety)</t>
    </r>
  </si>
  <si>
    <t>Name:</t>
  </si>
  <si>
    <t>Address:</t>
  </si>
  <si>
    <t>BIDDER'S INFORMATION</t>
  </si>
  <si>
    <t>Firm Name:</t>
  </si>
  <si>
    <t>Date:</t>
  </si>
  <si>
    <t>NOTES/INSTRUCTIONS</t>
  </si>
  <si>
    <t>Light Gray</t>
  </si>
  <si>
    <t xml:space="preserve">Base Work Only </t>
  </si>
  <si>
    <t>Light Blue</t>
  </si>
  <si>
    <t xml:space="preserve">Contingency(ies) </t>
  </si>
  <si>
    <t>Amount is fixed and will automatically calculate to determine Totatl Base Bid (Total of all Streets)</t>
  </si>
  <si>
    <t>Light Yellow</t>
  </si>
  <si>
    <t>Allowance(s)</t>
  </si>
  <si>
    <t>Amount is fixed and will automatically calculate to determine Totatl Base Bid (Total of All Streets)</t>
  </si>
  <si>
    <t>Maroon</t>
  </si>
  <si>
    <t>Total Base Bid</t>
  </si>
  <si>
    <t>Blue</t>
  </si>
  <si>
    <t xml:space="preserve">Total Award Criteria Figure </t>
  </si>
  <si>
    <t>TOTAL BASE WORK ONLY</t>
  </si>
  <si>
    <t>AWARD CRITERA FIGURE FORMULA</t>
  </si>
  <si>
    <t>FORMULA</t>
  </si>
  <si>
    <t>Line 1. (Based on Grand Total Base Bid)</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</si>
  <si>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</si>
  <si>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</si>
  <si>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</si>
  <si>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</si>
  <si>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</si>
  <si>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</si>
  <si>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</si>
  <si>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</si>
  <si>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</si>
  <si>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</si>
  <si>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</si>
  <si>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</si>
  <si>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</si>
  <si>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</si>
  <si>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</si>
  <si>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</si>
  <si>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</si>
  <si>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</si>
  <si>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r>
      <t xml:space="preserve">5.  Line 15. </t>
    </r>
    <r>
      <rPr>
        <b/>
        <sz val="11"/>
        <color theme="0"/>
        <rFont val="Arial Narrow"/>
        <family val="2"/>
      </rPr>
      <t>TOTAL AWARD CRITERIA</t>
    </r>
    <r>
      <rPr>
        <sz val="11"/>
        <color theme="0"/>
        <rFont val="Arial Narrow"/>
        <family val="2"/>
      </rPr>
      <t xml:space="preserve"> automatically populates.</t>
    </r>
  </si>
  <si>
    <t>Line</t>
  </si>
  <si>
    <t>Description</t>
  </si>
  <si>
    <t>Unit</t>
  </si>
  <si>
    <t>Estimated Quantity</t>
  </si>
  <si>
    <t>Unit Price</t>
  </si>
  <si>
    <t>Cost</t>
  </si>
  <si>
    <t>UNIT</t>
  </si>
  <si>
    <t>EARTH EXCAVATION</t>
  </si>
  <si>
    <t>CU YD</t>
  </si>
  <si>
    <t>20101100C</t>
  </si>
  <si>
    <t>TREE PROTECTION</t>
  </si>
  <si>
    <t>EACH</t>
  </si>
  <si>
    <t>20101210C</t>
  </si>
  <si>
    <t>FOOT</t>
  </si>
  <si>
    <t>TRENCH BACKFILL</t>
  </si>
  <si>
    <t>TOPSOIL FURNISH AND PLACE, 4-INCH</t>
  </si>
  <si>
    <t>SQ YD</t>
  </si>
  <si>
    <t>SODDING, SALT TOLERANT</t>
  </si>
  <si>
    <t>251K0100C</t>
  </si>
  <si>
    <t>SHREDDED HARDWOOD BARK MULCH</t>
  </si>
  <si>
    <t>INLET FILTERS</t>
  </si>
  <si>
    <t>PORTLAND CEMENT CONCRETE BASE COURSE, 7-INCH</t>
  </si>
  <si>
    <t>BITUMINOUS MATERIALS (TACK COAT)</t>
  </si>
  <si>
    <t>POUND</t>
  </si>
  <si>
    <t>TON</t>
  </si>
  <si>
    <t>LEVELING BINDER (MACHINE METHOD), N50 1-1/2 INCH</t>
  </si>
  <si>
    <t>CAL MONTH</t>
  </si>
  <si>
    <t>42400200C</t>
  </si>
  <si>
    <t>SQ FT</t>
  </si>
  <si>
    <t>42400210C</t>
  </si>
  <si>
    <t>42400410C</t>
  </si>
  <si>
    <t>42400420C</t>
  </si>
  <si>
    <t>42400800C</t>
  </si>
  <si>
    <t>LINEAR DETECTABLE WARNING TILES (CAST IRON)</t>
  </si>
  <si>
    <t>44000050C</t>
  </si>
  <si>
    <t>HOT-MIX ASPHALT SURFACE REMOVAL, VARIABLE DEPTH</t>
  </si>
  <si>
    <t>PAVEMENT REMOVAL</t>
  </si>
  <si>
    <t>COMBINATION CURB AND GUTTER REMOVAL</t>
  </si>
  <si>
    <t>SAW CUTTING PAVEMENT</t>
  </si>
  <si>
    <t>550Z0108C</t>
  </si>
  <si>
    <t>STORM SEWER, EXTRA STRENGTH VITRIFIED CLAY PIPE, TYPE 2, 8 INCH</t>
  </si>
  <si>
    <t>550Z0132C</t>
  </si>
  <si>
    <t>STORM SEWER, DUCTILE IRON PIPE, TYPE 2, 8 INCH</t>
  </si>
  <si>
    <t>551Z0400C</t>
  </si>
  <si>
    <t>SEWER CLEANING AND TELEVISING</t>
  </si>
  <si>
    <t>60200105C</t>
  </si>
  <si>
    <t>602Z0700C</t>
  </si>
  <si>
    <t>60500050C</t>
  </si>
  <si>
    <t>REMOVING CATCH BASINS</t>
  </si>
  <si>
    <t>REMOVING INLETS</t>
  </si>
  <si>
    <t>606Z0100C</t>
  </si>
  <si>
    <t>CONCRETE CURB, TYPE B</t>
  </si>
  <si>
    <t>670Z0100C</t>
  </si>
  <si>
    <t>ENGINEER'S FIELD OFFICE</t>
  </si>
  <si>
    <t>701Z0300C</t>
  </si>
  <si>
    <t>TRAFFIC CONTROL COMPLETE</t>
  </si>
  <si>
    <t>L SUM</t>
  </si>
  <si>
    <t>724Z0100C</t>
  </si>
  <si>
    <t>REMOVE AND SALVAGE SIGN PANEL</t>
  </si>
  <si>
    <t>724Z0110C</t>
  </si>
  <si>
    <t>729Z0110C</t>
  </si>
  <si>
    <t>SIGN SUPPORT POST, DIG METHOD</t>
  </si>
  <si>
    <t>PROTECTIVE COAT</t>
  </si>
  <si>
    <t>701Z0800C</t>
  </si>
  <si>
    <t>AGGREGATE FOR TEMPORARY ACCESS</t>
  </si>
  <si>
    <t>999X0900C</t>
  </si>
  <si>
    <t>DRIVEWAY AND ALLEY RETURN PAVEMENT REMOVAL (SPECIAL)</t>
  </si>
  <si>
    <t>810Z0265C</t>
  </si>
  <si>
    <t>CONDUIT IN TRENCH, PVC (SCHEDULE 80), 2" DIA.</t>
  </si>
  <si>
    <t>810Z0280C</t>
  </si>
  <si>
    <t>CONDUIT, DIRECTIONAL BORED, COILABLE NONMETALLIC CONDUIT, SCHEDULE 80, 1 1/4" DIA.</t>
  </si>
  <si>
    <t>810Z0285C</t>
  </si>
  <si>
    <t>CONDUIT, DIRECTIONAL BORED, COILABLE NONMETALLIC CONDUIT, SCHEDULE 80, 2" DIA.</t>
  </si>
  <si>
    <t>811Z0210C</t>
  </si>
  <si>
    <t>CONDUIT RISER ATTACHED TO POLE, 2"</t>
  </si>
  <si>
    <t>814Z0120C</t>
  </si>
  <si>
    <t>HANDHOLE, ELECTRIC, WITH 24" FRAME AND COVER</t>
  </si>
  <si>
    <t>817Z0220C</t>
  </si>
  <si>
    <t>ELECTRIC CABLE IN CONDUIT, TRIPLEX, 2-1/C NO. 6, 1-1/C NO. 8 GROUND</t>
  </si>
  <si>
    <t>821Z0300C</t>
  </si>
  <si>
    <t>LUMINAIRE, LED, ACORN, ARTERIAL, RESIDENTIAL</t>
  </si>
  <si>
    <t>821Z0860C</t>
  </si>
  <si>
    <t>LUMINAIRE, LED, COBRA HEAD, RESIDENTIAL</t>
  </si>
  <si>
    <t>825Z0200C</t>
  </si>
  <si>
    <t>CONTROLLER, STREET LIGHTING, POLE MOUNTED, CONSTANT POWER, 1-PHASE, 120/240V, 60A</t>
  </si>
  <si>
    <t>83000023C</t>
  </si>
  <si>
    <t>LIGHT POLE, ALUMINUM, DAVIT, 18 FT. M.H., 8 FT DAVIT ARM</t>
  </si>
  <si>
    <t>836Z0210C</t>
  </si>
  <si>
    <t>LIGHT POLE FOUNDATION, METAL, 10" BOLT CIRCLE, 8 5/8" X 5'</t>
  </si>
  <si>
    <t>851Z0100C</t>
  </si>
  <si>
    <t>PAINT EXISTING LIGHT POLE, MAST ARM(S), AND LUMINAIRE(S)</t>
  </si>
  <si>
    <t>895Z0100C</t>
  </si>
  <si>
    <t>REMOVE EXISTING STREET LIGHTING EQUIPMENT</t>
  </si>
  <si>
    <t>895Z1100C</t>
  </si>
  <si>
    <t>BREAKDOWN CONCRETE FOUNDATION, LIGHT POLE</t>
  </si>
  <si>
    <t>SOIL DISPOSAL ANALYSIS</t>
  </si>
  <si>
    <t>REGULATED SUBSTANCES PRE-CONSTRUCTION PLAN</t>
  </si>
  <si>
    <t>REGULATED SUBSTANCES FINAL CONSTRUCTION REPORT</t>
  </si>
  <si>
    <t>NON-SPECIAL WASTE DISPOSAL</t>
  </si>
  <si>
    <t>REMOVING MANHOLES</t>
  </si>
  <si>
    <t>20100010C</t>
  </si>
  <si>
    <t>TREE REMOVAL (1 TO 6 UNITS DIAMETER)</t>
  </si>
  <si>
    <t>TREE REMOVAL (6 TO 15 UNITS DIAMETER)</t>
  </si>
  <si>
    <t>TREE REMOVAL (OVER 15 UNITS DIAMETER)</t>
  </si>
  <si>
    <t>ROOT PRUNING</t>
  </si>
  <si>
    <t>208Z0200C</t>
  </si>
  <si>
    <t>TRENCH BACKFILL, WATERMAIN</t>
  </si>
  <si>
    <t>CDOT25200110</t>
  </si>
  <si>
    <t>********</t>
  </si>
  <si>
    <t>TREE PLANTING 2-1/2 INCH TO 3-INCH B&amp;B</t>
  </si>
  <si>
    <t>SUBBASE GRANULAR MATERIAL, TYPE B, 6-INCH</t>
  </si>
  <si>
    <t>LEVELING BINDER (HAND METHOD), N50</t>
  </si>
  <si>
    <t>HOT-MIX ASPHALT SURFACE COURSE, IL-19, MIX "D", N50, 2 INCH</t>
  </si>
  <si>
    <t>PORTLAND CEMENT CONCRETE DRIVEWAY AND ALLEY PAVEMENTS,  8-INCH</t>
  </si>
  <si>
    <t>PORTLAND CEMENT CONCRETE SIDEWALK 5 INCH</t>
  </si>
  <si>
    <t>PORTLAND CEMENT CONCRETE ADA RAMP 5 INCH</t>
  </si>
  <si>
    <t>PORTLAND CEMENT CONCRETE SIDEWALK 8 INCH</t>
  </si>
  <si>
    <t>PORTLAND CEMENT CONCRETE ADA RAMP 8 INCH</t>
  </si>
  <si>
    <t>CURB REMOVAL</t>
  </si>
  <si>
    <t>DRILL AND GROUT TIE BARS, No.5, EPOXY COATED</t>
  </si>
  <si>
    <t xml:space="preserve">SIDEWALK REMOVAL </t>
  </si>
  <si>
    <t>550Z0166C</t>
  </si>
  <si>
    <t xml:space="preserve">STORM SEWER, REINFORCED CONCRETE PIPE, TYPE 2, 36-INCH </t>
  </si>
  <si>
    <t>DUCTILE IRON WATER MAIN TEE, 8" X 4"</t>
  </si>
  <si>
    <t>DUCTILE IRON WATER MAIN TEE, 8" X 8"</t>
  </si>
  <si>
    <t>DUCTILE IRON WATER MAIN 4"</t>
  </si>
  <si>
    <t>DUCTILE IRON WATER MAIN 6"</t>
  </si>
  <si>
    <t>WATER VALVES 8"</t>
  </si>
  <si>
    <t>DUCTILE IRON WATER MAIN FITTINGS 8" 45 DEGREE BEND</t>
  </si>
  <si>
    <t>WATER SERVICE LINE 1"</t>
  </si>
  <si>
    <t>LF</t>
  </si>
  <si>
    <t>WATER SERVICE LINE 1 1/2"</t>
  </si>
  <si>
    <t>FIRE HYDRANTS TO BE REMOVED</t>
  </si>
  <si>
    <t>FIRE HYDRANTS</t>
  </si>
  <si>
    <t>FIRE HYDRANTS (SPECIAL - FLUSHING HYDRANT)</t>
  </si>
  <si>
    <t>MANHOLE, 5 FT DIAMETER, TYPE A, FRAME AND CLOSED LID (CITY OF CHICAGO)</t>
  </si>
  <si>
    <t>X0326901</t>
  </si>
  <si>
    <t>TRANSITION SLEEVE, 8"</t>
  </si>
  <si>
    <t>X1200065</t>
  </si>
  <si>
    <t>WATER MAIN CAP, 8"</t>
  </si>
  <si>
    <t>X5620030</t>
  </si>
  <si>
    <t>WATER SERVICE CONNECTION 1-INCH</t>
  </si>
  <si>
    <t>WATER SERVICE CONNECTION 1.5-INCH</t>
  </si>
  <si>
    <t>RESILIENT WEDGE VALVE 4"</t>
  </si>
  <si>
    <t>RESILIENT WEDGE VALVE 8"</t>
  </si>
  <si>
    <t>SERVICE CONTROL VALVE AND BUFFALO BOX</t>
  </si>
  <si>
    <t>CATCH BASINS, TYPE A, 3'-DIAMETER, TYPE 1 FRAME, CLOSED LID (CITY OF CHICAGO)</t>
  </si>
  <si>
    <t>CATCH BASINS, TYPE A, 4'-DIAMETER, TYPE 1 FRAME, OPEN LID (CITY OF CHICAGO)</t>
  </si>
  <si>
    <t>602Z0110C</t>
  </si>
  <si>
    <t>MANHOLES, TYPE A, 3'-DIAMETER, TYPE 1 FRAME, CLOSED LID (CITY OF CHICAGO)</t>
  </si>
  <si>
    <t>TUMBLING BASIN 60" DIAMETER, TYPE 1 FRAME, CLOSED LID (CITY OF CHICAGO)</t>
  </si>
  <si>
    <t>ADDITIONAL MASONRY</t>
  </si>
  <si>
    <t>60234200C</t>
  </si>
  <si>
    <t>INLETS, TYPE A, TYPE 1 FRAME, OPEN LID (CITY OF CHICAGO)</t>
  </si>
  <si>
    <t>60255800C</t>
  </si>
  <si>
    <t>604Z0100C</t>
  </si>
  <si>
    <t>FRAMES</t>
  </si>
  <si>
    <t>604Z0200C</t>
  </si>
  <si>
    <t>LIDS</t>
  </si>
  <si>
    <t>COMBINATION CONCRETE CURB AND GUTTER, TYPE B-V12</t>
  </si>
  <si>
    <t>CONSTRUCTION SIGN</t>
  </si>
  <si>
    <t xml:space="preserve">REGULATED SUBSTANCES MONITORING </t>
  </si>
  <si>
    <t>CAL DAY</t>
  </si>
  <si>
    <t>720Z0810C</t>
  </si>
  <si>
    <t>SIGN PANEL, TYPE 1, RETROREFLECTIVE</t>
  </si>
  <si>
    <t>REMOVE AND SALVAGE SIGN PANEL AND POLE ASSEMBLY</t>
  </si>
  <si>
    <t>THERMOPLASTIC PAVEMENT MARKING, LINE 24 IN</t>
  </si>
  <si>
    <t>ELBOW, CONDUIT, STEEL 2" ON STRUCTURE</t>
  </si>
  <si>
    <t>234A</t>
  </si>
  <si>
    <t>SERVICE ENTRANCE ON POLE TOP, 2-INCH</t>
  </si>
  <si>
    <t>******</t>
  </si>
  <si>
    <t>TYPE II TEMPORARY WATER MAIN SUPPORT</t>
  </si>
  <si>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AND Excel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james.borkman@cityofchicago.org and pbc-procurment@cityofchicago.org.  </t>
    </r>
  </si>
  <si>
    <t>LINER FOR SEWER, 12"</t>
  </si>
  <si>
    <t>LINER FOR SEWER, 15"</t>
  </si>
  <si>
    <t>550Z0168C</t>
  </si>
  <si>
    <t xml:space="preserve">STORM SEWER, REINFORCED CONCRETE PIPE, TYPE 2, 42-INCH </t>
  </si>
  <si>
    <t xml:space="preserve">STORM SEWER, DUCTILE IRON PIPE, TYPE 2, 48-INCH </t>
  </si>
  <si>
    <t>WATER VALVES 12"</t>
  </si>
  <si>
    <t>DUCTILE IRON WATER MAIN FITTINGS 8" 11.25 DEGREE BEND</t>
  </si>
  <si>
    <t>60218400C</t>
  </si>
  <si>
    <t>MANHOLES, TYPE A, 4'-DIAMETER, TYPE 1 FRAME, CLOSED LID (CITY OF CHICAGO)</t>
  </si>
  <si>
    <t>602Z0140C</t>
  </si>
  <si>
    <t>TUMBLING BASIN 72" DIAMETER, TYPE 1 FRAME, CLOSED LID (CITY OF CHICAGO)</t>
  </si>
  <si>
    <t>MANHOLES TO BE ADJUSTED WITH NEW TYPE 1 FRAME, CLOSED LID</t>
  </si>
  <si>
    <t>60500060C</t>
  </si>
  <si>
    <t>POLYUREA PAVEMENT MARKING TYPE 1 - LINE 4"</t>
  </si>
  <si>
    <t>810Z0270C</t>
  </si>
  <si>
    <t>CONDUIT IN TRENCH, PVC (SCHEDULE 80), 3" DIA.</t>
  </si>
  <si>
    <t>810Z0290C</t>
  </si>
  <si>
    <t>CONDUIT, DIRECTIONAL BORED, COILABLE NONMETALLIC CONDUIT, SCHEDULE 80, 3" DIA.</t>
  </si>
  <si>
    <t>814Z0400C</t>
  </si>
  <si>
    <t>CLEAN EXISTING CITY MANHOLE OR HANDHOLE</t>
  </si>
  <si>
    <t>814Z0500C</t>
  </si>
  <si>
    <t>DRILL EXISTING ELECTRIC HANDHOLE OR MANHOLE</t>
  </si>
  <si>
    <t>814Z0710C</t>
  </si>
  <si>
    <t>ADJUST ELECTRICAL FRAME AND COVER</t>
  </si>
  <si>
    <t>TOTAL FOR 22681/B-3-681 - Barry Avenue</t>
  </si>
  <si>
    <r>
      <rPr>
        <b/>
        <sz val="14"/>
        <rFont val="Arial Narrow"/>
        <family val="2"/>
      </rPr>
      <t xml:space="preserve">SCHEDULE OF PRICES </t>
    </r>
    <r>
      <rPr>
        <b/>
        <sz val="10"/>
        <rFont val="Arial Narrow"/>
        <family val="2"/>
      </rPr>
      <t xml:space="preserve">
CHICAGO DEPARTMENT OF TRANSPORTATION WORKS PROGRESS ADMINISTRATION ("WPA") STREET RECONSTRUCTION
LOCATION: W. Barry Ave. (from N. Narragansett Ave. to N. Melvina Ave.)
 CDOT PROJECT NO.:</t>
    </r>
    <r>
      <rPr>
        <b/>
        <sz val="10"/>
        <color theme="1"/>
        <rFont val="Arial Narrow"/>
        <family val="2"/>
      </rPr>
      <t xml:space="preserve"> B-3-681</t>
    </r>
    <r>
      <rPr>
        <b/>
        <sz val="10"/>
        <rFont val="Arial Narrow"/>
        <family val="2"/>
      </rPr>
      <t xml:space="preserve"> PBC PROJECT NO.: 22681
PBC CONTRACT: C1619</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</si>
  <si>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GRAND TOTAL BASE BID</t>
  </si>
  <si>
    <t>GRAND TOTAL AWARD CRITERIA FIGURE</t>
  </si>
  <si>
    <t>W. Barry Avenue</t>
  </si>
  <si>
    <t>C1619</t>
  </si>
  <si>
    <t>22681</t>
  </si>
  <si>
    <t>Bidders MUST use the Excel File available to bidders from the Cushing Planroom (https://www.x-rhodesplanroom.com) or the
PBC Website (https://www.pbcchicago.com/?p=120864) to ensure accurate calculations for the Total Base Bid and Total Award Criteria.
Please follow instructions on the Bid Form (below) for Electronic Submission.</t>
  </si>
  <si>
    <t xml:space="preserve">22681 - W. Barry Avenue </t>
  </si>
  <si>
    <r>
      <t xml:space="preserve">Prior to submitting your bid electronically, please do the following:
1.	</t>
    </r>
    <r>
      <rPr>
        <b/>
        <sz val="10"/>
        <color theme="1"/>
        <rFont val="Arial Narrow"/>
        <family val="2"/>
      </rPr>
      <t>Ensure</t>
    </r>
    <r>
      <rPr>
        <sz val="10"/>
        <color theme="1"/>
        <rFont val="Arial Narrow"/>
        <family val="2"/>
      </rPr>
      <t xml:space="preserve"> the Schedule of Prices Worksheet is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AND the Excel file,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james.borkman@cityofchicago.org and pbc-procurement@cityofchicago.org</t>
    </r>
  </si>
  <si>
    <t>Based on Line 5 (Totat Base Bid figure).  Total Award Criteria Figure (Line 6) automatically populates from Award Criteria Figure Worksheet.</t>
  </si>
  <si>
    <t>Base Work Only automatically poulates from the Schedule of Prices Worksheet (Line 117)</t>
  </si>
  <si>
    <t>Equals Line 1 through 3.  Total Base Bid automatically populates.</t>
  </si>
  <si>
    <t>W. BARRY AVENUE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</si>
</sst>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4"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sz val="14"/>
      <color theme="1"/>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sz val="8"/>
      <color theme="1"/>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10"/>
      <color rgb="FF000000"/>
      <name val="Arial Narrow"/>
      <family val="2"/>
    </font>
    <font>
      <sz val="18"/>
      <color theme="8" tint="-0.499984740745262"/>
      <name val="Arial Narrow"/>
      <family val="2"/>
    </font>
  </fonts>
  <fills count="21">
    <fill>
      <patternFill patternType="none"/>
    </fill>
    <fill>
      <patternFill patternType="gray125"/>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s>
  <borders count="79">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theme="7" tint="-0.499984740745262"/>
      </left>
      <right style="thin">
        <color theme="7" tint="-0.499984740745262"/>
      </right>
      <top style="thin">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right/>
      <top/>
      <bottom style="thick">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thin">
        <color theme="0" tint="-0.24994659260841701"/>
      </left>
      <right style="medium">
        <color theme="0" tint="-0.34998626667073579"/>
      </right>
      <top/>
      <bottom/>
      <diagonal/>
    </border>
    <border>
      <left style="medium">
        <color theme="8" tint="0.59996337778862885"/>
      </left>
      <right style="medium">
        <color theme="0" tint="-0.34998626667073579"/>
      </right>
      <top/>
      <bottom/>
      <diagonal/>
    </border>
    <border>
      <left style="medium">
        <color theme="0" tint="-0.34998626667073579"/>
      </left>
      <right/>
      <top style="medium">
        <color theme="0" tint="-0.24994659260841701"/>
      </top>
      <bottom style="medium">
        <color theme="0" tint="-0.24994659260841701"/>
      </bottom>
      <diagonal/>
    </border>
    <border>
      <left style="medium">
        <color theme="0" tint="-0.24994659260841701"/>
      </left>
      <right style="medium">
        <color theme="0" tint="-0.34998626667073579"/>
      </right>
      <top style="medium">
        <color theme="0" tint="-0.24994659260841701"/>
      </top>
      <bottom style="medium">
        <color theme="0" tint="-0.24994659260841701"/>
      </bottom>
      <diagonal/>
    </border>
    <border>
      <left/>
      <right style="medium">
        <color theme="0" tint="-0.34998626667073579"/>
      </right>
      <top style="medium">
        <color theme="0" tint="-0.24994659260841701"/>
      </top>
      <bottom style="medium">
        <color theme="0" tint="-0.24994659260841701"/>
      </bottom>
      <diagonal/>
    </border>
    <border>
      <left style="medium">
        <color theme="0" tint="-0.34998626667073579"/>
      </left>
      <right/>
      <top style="medium">
        <color theme="0" tint="-0.24994659260841701"/>
      </top>
      <bottom/>
      <diagonal/>
    </border>
    <border>
      <left/>
      <right style="medium">
        <color theme="0" tint="-0.34998626667073579"/>
      </right>
      <top style="medium">
        <color theme="0" tint="-0.24994659260841701"/>
      </top>
      <bottom style="thin">
        <color theme="0" tint="-0.24994659260841701"/>
      </bottom>
      <diagonal/>
    </border>
    <border>
      <left/>
      <right style="medium">
        <color theme="0" tint="-0.34998626667073579"/>
      </right>
      <top style="thin">
        <color theme="0" tint="-0.24994659260841701"/>
      </top>
      <bottom style="thin">
        <color theme="0" tint="-0.24994659260841701"/>
      </bottom>
      <diagonal/>
    </border>
    <border>
      <left/>
      <right style="medium">
        <color theme="0" tint="-0.34998626667073579"/>
      </right>
      <top style="medium">
        <color theme="0" tint="-0.24994659260841701"/>
      </top>
      <bottom/>
      <diagonal/>
    </border>
    <border>
      <left style="medium">
        <color theme="0" tint="-0.34998626667073579"/>
      </left>
      <right/>
      <top/>
      <bottom style="thick">
        <color theme="0" tint="-0.499984740745262"/>
      </bottom>
      <diagonal/>
    </border>
    <border>
      <left/>
      <right style="medium">
        <color theme="0" tint="-0.34998626667073579"/>
      </right>
      <top/>
      <bottom style="thick">
        <color theme="0" tint="-0.499984740745262"/>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s>
  <cellStyleXfs count="7">
    <xf numFmtId="0" fontId="0" fillId="0" borderId="0"/>
    <xf numFmtId="0" fontId="9" fillId="0" borderId="0"/>
    <xf numFmtId="9" fontId="10" fillId="0" borderId="0" applyFont="0" applyFill="0" applyBorder="0" applyAlignment="0" applyProtection="0"/>
    <xf numFmtId="0" fontId="9" fillId="0" borderId="0"/>
    <xf numFmtId="0" fontId="10" fillId="0" borderId="0"/>
    <xf numFmtId="0" fontId="27" fillId="0" borderId="0"/>
    <xf numFmtId="0" fontId="9" fillId="0" borderId="0"/>
  </cellStyleXfs>
  <cellXfs count="179">
    <xf numFmtId="0" fontId="0" fillId="0" borderId="0" xfId="0"/>
    <xf numFmtId="0" fontId="1" fillId="0" borderId="0" xfId="0" applyFont="1"/>
    <xf numFmtId="0" fontId="17" fillId="0" borderId="0" xfId="0" applyFont="1"/>
    <xf numFmtId="0" fontId="7" fillId="0" borderId="0" xfId="0" applyFont="1"/>
    <xf numFmtId="0" fontId="25" fillId="0" borderId="18" xfId="0" applyFont="1" applyBorder="1" applyAlignment="1">
      <alignment vertical="top" wrapText="1"/>
    </xf>
    <xf numFmtId="0" fontId="25" fillId="0" borderId="19" xfId="0" applyFont="1" applyBorder="1" applyAlignment="1">
      <alignment vertical="top" wrapText="1"/>
    </xf>
    <xf numFmtId="0" fontId="2" fillId="2" borderId="1" xfId="0" applyFont="1" applyFill="1" applyBorder="1"/>
    <xf numFmtId="0" fontId="2" fillId="2" borderId="2" xfId="0" applyFont="1" applyFill="1" applyBorder="1"/>
    <xf numFmtId="0" fontId="5" fillId="12" borderId="3"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left" vertical="center"/>
    </xf>
    <xf numFmtId="0" fontId="28" fillId="13" borderId="12" xfId="0" applyFont="1" applyFill="1" applyBorder="1" applyAlignment="1">
      <alignment horizontal="center" vertical="center"/>
    </xf>
    <xf numFmtId="0" fontId="28" fillId="13"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14" borderId="1" xfId="0" applyFont="1" applyFill="1" applyBorder="1"/>
    <xf numFmtId="0" fontId="2" fillId="14" borderId="2" xfId="0" applyFont="1" applyFill="1" applyBorder="1"/>
    <xf numFmtId="0" fontId="29" fillId="15" borderId="8" xfId="0" applyFont="1" applyFill="1" applyBorder="1" applyAlignment="1">
      <alignment horizontal="center" vertical="center"/>
    </xf>
    <xf numFmtId="0" fontId="29" fillId="15" borderId="9" xfId="0" applyFont="1" applyFill="1" applyBorder="1"/>
    <xf numFmtId="0" fontId="30" fillId="6" borderId="4" xfId="0" applyFont="1" applyFill="1" applyBorder="1" applyAlignment="1">
      <alignment horizontal="center" vertical="center"/>
    </xf>
    <xf numFmtId="0" fontId="30" fillId="6" borderId="5" xfId="0" applyFont="1" applyFill="1" applyBorder="1"/>
    <xf numFmtId="0" fontId="28" fillId="12" borderId="0" xfId="0" applyFont="1" applyFill="1"/>
    <xf numFmtId="0" fontId="31" fillId="5" borderId="0" xfId="0" applyFont="1" applyFill="1" applyAlignment="1">
      <alignment vertical="center" wrapText="1"/>
    </xf>
    <xf numFmtId="0" fontId="31" fillId="5" borderId="0" xfId="0" quotePrefix="1" applyFont="1" applyFill="1" applyAlignment="1">
      <alignment vertical="center" wrapText="1"/>
    </xf>
    <xf numFmtId="0" fontId="33" fillId="5"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0" fillId="19" borderId="2" xfId="0" applyFont="1" applyFill="1" applyBorder="1" applyAlignment="1">
      <alignment horizontal="left"/>
    </xf>
    <xf numFmtId="0" fontId="31" fillId="5" borderId="0" xfId="0" applyFont="1" applyFill="1" applyAlignment="1">
      <alignment vertical="top" wrapText="1"/>
    </xf>
    <xf numFmtId="44" fontId="38" fillId="0" borderId="26" xfId="0" applyNumberFormat="1" applyFont="1" applyBorder="1" applyAlignment="1">
      <alignment horizontal="center" vertical="center"/>
    </xf>
    <xf numFmtId="0" fontId="36" fillId="2" borderId="27" xfId="0" applyFont="1" applyFill="1" applyBorder="1" applyAlignment="1">
      <alignment horizontal="left" wrapText="1"/>
    </xf>
    <xf numFmtId="0" fontId="36" fillId="2" borderId="28" xfId="0" applyFont="1" applyFill="1" applyBorder="1" applyAlignment="1">
      <alignment horizontal="left" wrapText="1"/>
    </xf>
    <xf numFmtId="0" fontId="36" fillId="2" borderId="28" xfId="0" applyFont="1" applyFill="1" applyBorder="1" applyAlignment="1">
      <alignment horizontal="center" wrapText="1"/>
    </xf>
    <xf numFmtId="164" fontId="36" fillId="2" borderId="28" xfId="0" applyNumberFormat="1" applyFont="1" applyFill="1" applyBorder="1" applyAlignment="1">
      <alignment horizontal="center" wrapText="1"/>
    </xf>
    <xf numFmtId="164" fontId="36" fillId="2" borderId="29" xfId="0" applyNumberFormat="1" applyFont="1" applyFill="1" applyBorder="1" applyAlignment="1">
      <alignment horizontal="center" wrapText="1"/>
    </xf>
    <xf numFmtId="0" fontId="31" fillId="5" borderId="31" xfId="0" applyFont="1" applyFill="1" applyBorder="1" applyAlignment="1">
      <alignment vertical="center" wrapText="1"/>
    </xf>
    <xf numFmtId="0" fontId="32" fillId="5" borderId="32" xfId="0" applyFont="1" applyFill="1" applyBorder="1" applyAlignment="1">
      <alignment vertical="center" wrapText="1"/>
    </xf>
    <xf numFmtId="0" fontId="32" fillId="5" borderId="34" xfId="0" applyFont="1" applyFill="1" applyBorder="1" applyAlignment="1">
      <alignment vertical="center" wrapText="1"/>
    </xf>
    <xf numFmtId="0" fontId="33" fillId="5" borderId="35" xfId="0" applyFont="1" applyFill="1" applyBorder="1"/>
    <xf numFmtId="44" fontId="5" fillId="9" borderId="42" xfId="0" applyNumberFormat="1" applyFont="1" applyFill="1" applyBorder="1" applyAlignment="1">
      <alignment vertical="center"/>
    </xf>
    <xf numFmtId="44" fontId="5" fillId="11" borderId="42" xfId="0" applyNumberFormat="1" applyFont="1" applyFill="1" applyBorder="1" applyAlignment="1">
      <alignment vertical="center"/>
    </xf>
    <xf numFmtId="0" fontId="2" fillId="2" borderId="39" xfId="0" applyFont="1" applyFill="1" applyBorder="1" applyAlignment="1">
      <alignment horizontal="center" wrapText="1"/>
    </xf>
    <xf numFmtId="0" fontId="5" fillId="12" borderId="34" xfId="0" applyFont="1" applyFill="1" applyBorder="1"/>
    <xf numFmtId="44" fontId="28" fillId="13" borderId="45" xfId="0" applyNumberFormat="1" applyFont="1" applyFill="1" applyBorder="1" applyAlignment="1">
      <alignment vertical="center"/>
    </xf>
    <xf numFmtId="44" fontId="4" fillId="13" borderId="34" xfId="0" applyNumberFormat="1" applyFont="1" applyFill="1" applyBorder="1"/>
    <xf numFmtId="0" fontId="8" fillId="0" borderId="40" xfId="0" applyFont="1" applyBorder="1" applyAlignment="1">
      <alignment vertical="center" textRotation="90"/>
    </xf>
    <xf numFmtId="0" fontId="2" fillId="14" borderId="39" xfId="0" applyFont="1" applyFill="1" applyBorder="1" applyAlignment="1">
      <alignment horizontal="center" vertical="center" wrapText="1"/>
    </xf>
    <xf numFmtId="44" fontId="21" fillId="16" borderId="41" xfId="0" applyNumberFormat="1" applyFont="1" applyFill="1" applyBorder="1"/>
    <xf numFmtId="0" fontId="8" fillId="0" borderId="43" xfId="0" applyFont="1" applyBorder="1" applyAlignment="1">
      <alignment vertical="center" textRotation="90"/>
    </xf>
    <xf numFmtId="44" fontId="21" fillId="17" borderId="36" xfId="0" applyNumberFormat="1" applyFont="1" applyFill="1" applyBorder="1"/>
    <xf numFmtId="0" fontId="1" fillId="0" borderId="33" xfId="0" applyFont="1" applyBorder="1" applyAlignment="1">
      <alignment horizontal="right" wrapText="1"/>
    </xf>
    <xf numFmtId="0" fontId="1" fillId="0" borderId="35" xfId="0" applyFont="1" applyBorder="1"/>
    <xf numFmtId="0" fontId="1" fillId="0" borderId="48" xfId="0" applyFont="1" applyBorder="1" applyAlignment="1">
      <alignment horizontal="right" wrapText="1"/>
    </xf>
    <xf numFmtId="0" fontId="25" fillId="4" borderId="49" xfId="0" applyFont="1" applyFill="1" applyBorder="1" applyAlignment="1">
      <alignment horizontal="center" vertical="top" wrapText="1"/>
    </xf>
    <xf numFmtId="0" fontId="25" fillId="9" borderId="51" xfId="0" applyFont="1" applyFill="1" applyBorder="1" applyAlignment="1">
      <alignment horizontal="center" vertical="top" wrapText="1"/>
    </xf>
    <xf numFmtId="0" fontId="25" fillId="11" borderId="51" xfId="0" applyFont="1" applyFill="1" applyBorder="1" applyAlignment="1">
      <alignment horizontal="center" vertical="top" wrapText="1"/>
    </xf>
    <xf numFmtId="0" fontId="26" fillId="16" borderId="51" xfId="0" applyFont="1" applyFill="1" applyBorder="1" applyAlignment="1">
      <alignment horizontal="center" vertical="top" wrapText="1"/>
    </xf>
    <xf numFmtId="0" fontId="26" fillId="17" borderId="52" xfId="0" applyFont="1" applyFill="1" applyBorder="1" applyAlignment="1">
      <alignment horizontal="center" vertical="top" wrapText="1"/>
    </xf>
    <xf numFmtId="0" fontId="25" fillId="0" borderId="53" xfId="0" applyFont="1" applyBorder="1" applyAlignment="1">
      <alignment vertical="top" wrapText="1"/>
    </xf>
    <xf numFmtId="0" fontId="20" fillId="20" borderId="56" xfId="0" applyFont="1" applyFill="1" applyBorder="1"/>
    <xf numFmtId="164" fontId="37" fillId="13" borderId="24" xfId="0" applyNumberFormat="1" applyFont="1" applyFill="1" applyBorder="1" applyAlignment="1" applyProtection="1">
      <alignment horizontal="center" vertical="center"/>
      <protection locked="0"/>
    </xf>
    <xf numFmtId="44" fontId="6" fillId="4" borderId="41" xfId="0" applyNumberFormat="1" applyFont="1" applyFill="1" applyBorder="1" applyAlignment="1">
      <alignment vertical="center"/>
    </xf>
    <xf numFmtId="44" fontId="37" fillId="0" borderId="58" xfId="0" applyNumberFormat="1" applyFont="1" applyBorder="1" applyAlignment="1">
      <alignment horizontal="center" vertical="center"/>
    </xf>
    <xf numFmtId="0" fontId="16" fillId="2" borderId="59" xfId="4" applyFont="1" applyFill="1" applyBorder="1" applyAlignment="1">
      <alignment horizontal="center" vertical="center"/>
    </xf>
    <xf numFmtId="0" fontId="42" fillId="0" borderId="57" xfId="0" applyFont="1" applyBorder="1" applyAlignment="1">
      <alignment horizontal="center" vertical="center"/>
    </xf>
    <xf numFmtId="0" fontId="25" fillId="0" borderId="57" xfId="0" applyFont="1" applyBorder="1" applyAlignment="1">
      <alignment vertical="center" wrapText="1"/>
    </xf>
    <xf numFmtId="0" fontId="42" fillId="0" borderId="57" xfId="0" applyFont="1" applyBorder="1" applyAlignment="1">
      <alignment horizontal="center" vertical="center" wrapText="1"/>
    </xf>
    <xf numFmtId="0" fontId="23" fillId="0" borderId="57" xfId="4" applyFont="1" applyBorder="1" applyAlignment="1">
      <alignment horizontal="center" vertical="center"/>
    </xf>
    <xf numFmtId="1" fontId="23" fillId="0" borderId="57" xfId="4" applyNumberFormat="1" applyFont="1" applyBorder="1" applyAlignment="1">
      <alignment horizontal="center"/>
    </xf>
    <xf numFmtId="1" fontId="25" fillId="0" borderId="57" xfId="4" applyNumberFormat="1" applyFont="1" applyBorder="1" applyAlignment="1">
      <alignment horizontal="center"/>
    </xf>
    <xf numFmtId="0" fontId="23" fillId="0" borderId="57" xfId="4" applyFont="1" applyBorder="1" applyAlignment="1">
      <alignment horizontal="center"/>
    </xf>
    <xf numFmtId="0" fontId="13" fillId="5" borderId="60" xfId="0" applyFont="1" applyFill="1" applyBorder="1" applyAlignment="1">
      <alignment vertical="top" wrapText="1"/>
    </xf>
    <xf numFmtId="0" fontId="41" fillId="5" borderId="61" xfId="0" applyFont="1" applyFill="1" applyBorder="1" applyAlignment="1">
      <alignment vertical="center" wrapText="1"/>
    </xf>
    <xf numFmtId="0" fontId="13" fillId="5" borderId="62" xfId="0" applyFont="1" applyFill="1" applyBorder="1" applyAlignment="1">
      <alignment horizontal="left" wrapText="1"/>
    </xf>
    <xf numFmtId="0" fontId="41" fillId="5" borderId="63" xfId="0" applyFont="1" applyFill="1" applyBorder="1" applyAlignment="1">
      <alignment vertical="top" wrapText="1"/>
    </xf>
    <xf numFmtId="0" fontId="41" fillId="5" borderId="0" xfId="0" applyFont="1" applyFill="1" applyAlignment="1">
      <alignment vertical="top" wrapText="1"/>
    </xf>
    <xf numFmtId="0" fontId="31" fillId="5" borderId="64" xfId="0" applyFont="1" applyFill="1" applyBorder="1" applyAlignment="1">
      <alignment vertical="top" wrapText="1"/>
    </xf>
    <xf numFmtId="0" fontId="41" fillId="5" borderId="63" xfId="0" applyFont="1" applyFill="1" applyBorder="1" applyAlignment="1">
      <alignment vertical="top"/>
    </xf>
    <xf numFmtId="0" fontId="41" fillId="5" borderId="0" xfId="0" applyFont="1" applyFill="1" applyAlignment="1">
      <alignment vertical="center" wrapText="1"/>
    </xf>
    <xf numFmtId="0" fontId="31" fillId="5" borderId="64" xfId="0" applyFont="1" applyFill="1" applyBorder="1" applyAlignment="1">
      <alignment vertical="center" wrapText="1"/>
    </xf>
    <xf numFmtId="0" fontId="41" fillId="5" borderId="0" xfId="0" quotePrefix="1" applyFont="1" applyFill="1" applyAlignment="1">
      <alignment vertical="center" wrapText="1"/>
    </xf>
    <xf numFmtId="0" fontId="31" fillId="5" borderId="64" xfId="0" quotePrefix="1" applyFont="1" applyFill="1" applyBorder="1" applyAlignment="1">
      <alignment vertical="center" wrapText="1"/>
    </xf>
    <xf numFmtId="0" fontId="0" fillId="0" borderId="63" xfId="0" applyBorder="1"/>
    <xf numFmtId="0" fontId="12" fillId="2" borderId="65" xfId="0" applyFont="1" applyFill="1" applyBorder="1" applyAlignment="1">
      <alignment horizontal="center" vertical="center" wrapText="1"/>
    </xf>
    <xf numFmtId="44" fontId="13" fillId="8" borderId="66" xfId="0" applyNumberFormat="1" applyFont="1" applyFill="1" applyBorder="1" applyAlignment="1">
      <alignment horizontal="center" wrapText="1"/>
    </xf>
    <xf numFmtId="0" fontId="15" fillId="2" borderId="64" xfId="0" applyFont="1" applyFill="1" applyBorder="1" applyAlignment="1">
      <alignment horizontal="center"/>
    </xf>
    <xf numFmtId="0" fontId="2" fillId="16" borderId="63" xfId="0" applyFont="1" applyFill="1" applyBorder="1"/>
    <xf numFmtId="0" fontId="2" fillId="16" borderId="0" xfId="0" applyFont="1" applyFill="1"/>
    <xf numFmtId="164" fontId="2" fillId="16" borderId="66" xfId="0" applyNumberFormat="1" applyFont="1" applyFill="1" applyBorder="1"/>
    <xf numFmtId="0" fontId="1" fillId="0" borderId="63" xfId="0" applyFont="1" applyBorder="1"/>
    <xf numFmtId="2" fontId="1" fillId="5" borderId="66" xfId="2" applyNumberFormat="1" applyFont="1" applyFill="1" applyBorder="1" applyProtection="1">
      <protection locked="0"/>
    </xf>
    <xf numFmtId="164" fontId="1" fillId="0" borderId="66" xfId="0" applyNumberFormat="1" applyFont="1" applyBorder="1"/>
    <xf numFmtId="0" fontId="1" fillId="3" borderId="63" xfId="0" applyFont="1" applyFill="1" applyBorder="1"/>
    <xf numFmtId="0" fontId="1" fillId="3" borderId="0" xfId="0" applyFont="1" applyFill="1"/>
    <xf numFmtId="0" fontId="1" fillId="3" borderId="66" xfId="0" applyFont="1" applyFill="1" applyBorder="1"/>
    <xf numFmtId="0" fontId="0" fillId="9" borderId="63" xfId="0" applyFill="1" applyBorder="1"/>
    <xf numFmtId="0" fontId="0" fillId="9" borderId="0" xfId="0" applyFill="1"/>
    <xf numFmtId="164" fontId="1" fillId="3" borderId="66" xfId="0" applyNumberFormat="1" applyFont="1" applyFill="1" applyBorder="1"/>
    <xf numFmtId="44" fontId="18" fillId="10" borderId="68" xfId="0" applyNumberFormat="1" applyFont="1" applyFill="1" applyBorder="1"/>
    <xf numFmtId="0" fontId="1" fillId="0" borderId="70" xfId="0" applyFont="1" applyBorder="1" applyAlignment="1">
      <alignment horizontal="right"/>
    </xf>
    <xf numFmtId="0" fontId="1" fillId="0" borderId="63" xfId="0" applyFont="1" applyBorder="1" applyAlignment="1">
      <alignment horizontal="right"/>
    </xf>
    <xf numFmtId="0" fontId="20" fillId="19" borderId="70" xfId="0" applyFont="1" applyFill="1" applyBorder="1" applyAlignment="1">
      <alignment horizontal="left"/>
    </xf>
    <xf numFmtId="0" fontId="11" fillId="19" borderId="73" xfId="0" applyFont="1" applyFill="1" applyBorder="1"/>
    <xf numFmtId="0" fontId="1" fillId="5" borderId="63" xfId="0" applyFont="1" applyFill="1" applyBorder="1" applyAlignment="1">
      <alignment horizontal="left"/>
    </xf>
    <xf numFmtId="0" fontId="1" fillId="5" borderId="0" xfId="0" applyFont="1" applyFill="1" applyAlignment="1">
      <alignment horizontal="left"/>
    </xf>
    <xf numFmtId="0" fontId="0" fillId="5" borderId="64" xfId="0" applyFill="1" applyBorder="1"/>
    <xf numFmtId="0" fontId="1" fillId="7" borderId="63" xfId="0" applyFont="1" applyFill="1" applyBorder="1" applyAlignment="1">
      <alignment horizontal="left"/>
    </xf>
    <xf numFmtId="0" fontId="1" fillId="7" borderId="0" xfId="0" applyFont="1" applyFill="1" applyAlignment="1">
      <alignment horizontal="left"/>
    </xf>
    <xf numFmtId="0" fontId="0" fillId="7" borderId="64" xfId="0" applyFill="1" applyBorder="1"/>
    <xf numFmtId="0" fontId="20" fillId="20" borderId="74" xfId="0" applyFont="1" applyFill="1" applyBorder="1"/>
    <xf numFmtId="0" fontId="11" fillId="20" borderId="75" xfId="0" applyFont="1" applyFill="1" applyBorder="1"/>
    <xf numFmtId="0" fontId="0" fillId="0" borderId="76" xfId="0" applyBorder="1"/>
    <xf numFmtId="0" fontId="0" fillId="0" borderId="77" xfId="0" applyBorder="1"/>
    <xf numFmtId="0" fontId="3" fillId="4" borderId="78" xfId="0" applyFont="1" applyFill="1" applyBorder="1" applyAlignment="1">
      <alignment horizontal="center" vertical="center" wrapText="1"/>
    </xf>
    <xf numFmtId="0" fontId="43" fillId="0" borderId="44" xfId="0" applyFont="1" applyBorder="1" applyAlignment="1">
      <alignment horizontal="center" vertical="center" textRotation="90" wrapText="1"/>
    </xf>
    <xf numFmtId="0" fontId="4" fillId="13" borderId="6" xfId="0" applyFont="1" applyFill="1" applyBorder="1" applyAlignment="1">
      <alignment horizontal="center" vertical="center"/>
    </xf>
    <xf numFmtId="0" fontId="4" fillId="13" borderId="7" xfId="0" applyFont="1" applyFill="1" applyBorder="1" applyAlignment="1">
      <alignment horizontal="center" vertical="center"/>
    </xf>
    <xf numFmtId="0" fontId="31" fillId="5" borderId="30" xfId="0" applyFont="1" applyFill="1" applyBorder="1" applyAlignment="1">
      <alignment horizontal="left" vertical="top" wrapText="1"/>
    </xf>
    <xf numFmtId="0" fontId="31" fillId="5" borderId="31" xfId="0" applyFont="1" applyFill="1" applyBorder="1" applyAlignment="1">
      <alignment horizontal="left" vertical="top" wrapText="1"/>
    </xf>
    <xf numFmtId="0" fontId="31" fillId="5" borderId="33" xfId="0" applyFont="1" applyFill="1" applyBorder="1" applyAlignment="1">
      <alignment horizontal="left" vertical="center"/>
    </xf>
    <xf numFmtId="0" fontId="31" fillId="5" borderId="0" xfId="0" applyFont="1" applyFill="1" applyAlignment="1">
      <alignment horizontal="left" vertical="center"/>
    </xf>
    <xf numFmtId="0" fontId="31" fillId="5" borderId="33" xfId="0" applyFont="1" applyFill="1" applyBorder="1" applyAlignment="1">
      <alignment horizontal="left" vertical="center" wrapText="1"/>
    </xf>
    <xf numFmtId="0" fontId="31" fillId="5" borderId="0" xfId="0" applyFont="1" applyFill="1" applyAlignment="1">
      <alignment horizontal="left" vertical="center" wrapText="1"/>
    </xf>
    <xf numFmtId="0" fontId="40" fillId="7" borderId="5" xfId="0" applyFont="1" applyFill="1" applyBorder="1" applyAlignment="1" applyProtection="1">
      <alignment horizontal="center"/>
      <protection locked="0"/>
    </xf>
    <xf numFmtId="0" fontId="40" fillId="7" borderId="36" xfId="0" applyFont="1" applyFill="1" applyBorder="1" applyAlignment="1" applyProtection="1">
      <alignment horizontal="center"/>
      <protection locked="0"/>
    </xf>
    <xf numFmtId="0" fontId="15" fillId="18" borderId="37" xfId="0" applyFont="1" applyFill="1" applyBorder="1" applyAlignment="1">
      <alignment horizontal="center" vertical="center" wrapText="1"/>
    </xf>
    <xf numFmtId="0" fontId="15" fillId="18" borderId="7" xfId="0" applyFont="1" applyFill="1" applyBorder="1" applyAlignment="1">
      <alignment horizontal="center" vertical="center"/>
    </xf>
    <xf numFmtId="0" fontId="15" fillId="18" borderId="38" xfId="0" applyFont="1" applyFill="1" applyBorder="1" applyAlignment="1">
      <alignment horizontal="center" vertical="center"/>
    </xf>
    <xf numFmtId="0" fontId="34" fillId="5" borderId="37" xfId="0" applyFont="1" applyFill="1" applyBorder="1" applyAlignment="1">
      <alignment horizontal="center" wrapText="1"/>
    </xf>
    <xf numFmtId="0" fontId="34" fillId="5" borderId="7" xfId="0" applyFont="1" applyFill="1" applyBorder="1" applyAlignment="1">
      <alignment horizontal="center" wrapText="1"/>
    </xf>
    <xf numFmtId="0" fontId="34" fillId="5" borderId="38" xfId="0" applyFont="1" applyFill="1" applyBorder="1" applyAlignment="1">
      <alignment horizontal="center" wrapText="1"/>
    </xf>
    <xf numFmtId="0" fontId="31" fillId="5" borderId="33" xfId="0" applyFont="1" applyFill="1" applyBorder="1" applyAlignment="1">
      <alignment horizontal="left" vertical="top" wrapText="1"/>
    </xf>
    <xf numFmtId="0" fontId="31" fillId="5" borderId="0" xfId="0" applyFont="1" applyFill="1" applyAlignment="1">
      <alignment horizontal="left" vertical="top" wrapText="1"/>
    </xf>
    <xf numFmtId="0" fontId="3" fillId="4" borderId="37" xfId="0" applyFont="1" applyFill="1" applyBorder="1" applyAlignment="1">
      <alignment horizontal="center" wrapText="1"/>
    </xf>
    <xf numFmtId="0" fontId="3" fillId="4" borderId="7" xfId="0" applyFont="1" applyFill="1" applyBorder="1" applyAlignment="1">
      <alignment horizontal="center" wrapText="1"/>
    </xf>
    <xf numFmtId="0" fontId="3" fillId="4" borderId="38" xfId="0" applyFont="1" applyFill="1" applyBorder="1" applyAlignment="1">
      <alignment horizontal="center" wrapText="1"/>
    </xf>
    <xf numFmtId="0" fontId="39" fillId="0" borderId="15" xfId="0" applyFont="1" applyBorder="1" applyAlignment="1" applyProtection="1">
      <alignment horizontal="center"/>
      <protection locked="0"/>
    </xf>
    <xf numFmtId="0" fontId="39" fillId="0" borderId="46" xfId="0" applyFont="1" applyBorder="1" applyAlignment="1" applyProtection="1">
      <alignment horizontal="center"/>
      <protection locked="0"/>
    </xf>
    <xf numFmtId="14" fontId="39" fillId="0" borderId="16" xfId="0" applyNumberFormat="1" applyFont="1" applyBorder="1" applyAlignment="1" applyProtection="1">
      <alignment horizontal="center"/>
      <protection locked="0"/>
    </xf>
    <xf numFmtId="0" fontId="39" fillId="0" borderId="16" xfId="0" applyFont="1" applyBorder="1" applyAlignment="1" applyProtection="1">
      <alignment horizontal="center"/>
      <protection locked="0"/>
    </xf>
    <xf numFmtId="0" fontId="39" fillId="0" borderId="47"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45" xfId="0" applyFont="1" applyBorder="1" applyAlignment="1" applyProtection="1">
      <alignment horizontal="center"/>
      <protection locked="0"/>
    </xf>
    <xf numFmtId="0" fontId="3" fillId="4" borderId="3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25" fillId="0" borderId="20" xfId="0" applyFont="1" applyBorder="1" applyAlignment="1">
      <alignment horizontal="left" vertical="top" wrapText="1"/>
    </xf>
    <xf numFmtId="0" fontId="25" fillId="0" borderId="47" xfId="0" applyFont="1" applyBorder="1" applyAlignment="1">
      <alignment horizontal="left" vertical="top" wrapText="1"/>
    </xf>
    <xf numFmtId="0" fontId="25" fillId="0" borderId="54" xfId="0" applyFont="1" applyBorder="1" applyAlignment="1">
      <alignment horizontal="left" vertical="top" wrapText="1"/>
    </xf>
    <xf numFmtId="0" fontId="25" fillId="0" borderId="55" xfId="0" applyFont="1" applyBorder="1" applyAlignment="1">
      <alignment horizontal="left" vertical="top" wrapText="1"/>
    </xf>
    <xf numFmtId="0" fontId="23" fillId="0" borderId="35" xfId="0" applyFont="1" applyBorder="1" applyAlignment="1">
      <alignment horizontal="left" vertical="top" wrapText="1"/>
    </xf>
    <xf numFmtId="0" fontId="23" fillId="0" borderId="5" xfId="0" applyFont="1" applyBorder="1" applyAlignment="1">
      <alignment horizontal="left" vertical="top" wrapText="1"/>
    </xf>
    <xf numFmtId="0" fontId="23" fillId="0" borderId="36" xfId="0" applyFont="1" applyBorder="1" applyAlignment="1">
      <alignment horizontal="left" vertical="top" wrapText="1"/>
    </xf>
    <xf numFmtId="0" fontId="25" fillId="0" borderId="18" xfId="0" applyFont="1" applyBorder="1" applyAlignment="1">
      <alignment horizontal="left" vertical="top" wrapText="1"/>
    </xf>
    <xf numFmtId="0" fontId="25" fillId="0" borderId="50" xfId="0" applyFont="1" applyBorder="1" applyAlignment="1">
      <alignment horizontal="left" vertical="top" wrapText="1"/>
    </xf>
    <xf numFmtId="0" fontId="3" fillId="4" borderId="67" xfId="0" applyFont="1" applyFill="1" applyBorder="1" applyAlignment="1">
      <alignment horizontal="center" vertical="center" wrapText="1"/>
    </xf>
    <xf numFmtId="0" fontId="3" fillId="4" borderId="69" xfId="0" applyFont="1" applyFill="1" applyBorder="1" applyAlignment="1">
      <alignment horizontal="center" vertical="center" wrapText="1"/>
    </xf>
    <xf numFmtId="0" fontId="19" fillId="0" borderId="67" xfId="0" applyFont="1" applyBorder="1" applyAlignment="1">
      <alignment horizontal="left" vertical="center" wrapText="1"/>
    </xf>
    <xf numFmtId="0" fontId="19" fillId="0" borderId="7" xfId="0" applyFont="1" applyBorder="1" applyAlignment="1">
      <alignment horizontal="left" vertical="center" wrapText="1"/>
    </xf>
    <xf numFmtId="0" fontId="19" fillId="0" borderId="69" xfId="0" applyFont="1" applyBorder="1" applyAlignment="1">
      <alignment horizontal="left" vertical="center" wrapText="1"/>
    </xf>
    <xf numFmtId="0" fontId="0" fillId="0" borderId="63" xfId="0" applyBorder="1" applyAlignment="1">
      <alignment horizontal="center"/>
    </xf>
    <xf numFmtId="0" fontId="0" fillId="0" borderId="0" xfId="0" applyAlignment="1">
      <alignment horizontal="center"/>
    </xf>
    <xf numFmtId="0" fontId="0" fillId="0" borderId="64" xfId="0" applyBorder="1" applyAlignment="1">
      <alignment horizontal="center"/>
    </xf>
    <xf numFmtId="0" fontId="14" fillId="6" borderId="63" xfId="0" applyFont="1" applyFill="1" applyBorder="1" applyAlignment="1">
      <alignment horizontal="center" wrapText="1"/>
    </xf>
    <xf numFmtId="0" fontId="14" fillId="6" borderId="0" xfId="0" applyFont="1" applyFill="1" applyAlignment="1">
      <alignment horizontal="center" wrapText="1"/>
    </xf>
    <xf numFmtId="0" fontId="14" fillId="6" borderId="64" xfId="0" applyFont="1" applyFill="1" applyBorder="1" applyAlignment="1">
      <alignment horizontal="center" wrapText="1"/>
    </xf>
    <xf numFmtId="0" fontId="18" fillId="10" borderId="67" xfId="0" applyFont="1" applyFill="1" applyBorder="1" applyAlignment="1">
      <alignment horizontal="right"/>
    </xf>
    <xf numFmtId="0" fontId="18" fillId="10"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71"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2" xfId="0" applyFont="1" applyBorder="1" applyAlignment="1" applyProtection="1">
      <alignment horizontal="center"/>
      <protection locked="0"/>
    </xf>
    <xf numFmtId="0" fontId="25" fillId="12" borderId="21" xfId="0" applyFont="1" applyFill="1" applyBorder="1" applyAlignment="1">
      <alignment horizontal="center" vertical="center" wrapText="1"/>
    </xf>
    <xf numFmtId="0" fontId="1" fillId="12" borderId="22" xfId="0" applyFont="1" applyFill="1" applyBorder="1" applyAlignment="1">
      <alignment horizontal="center" vertical="center" wrapText="1"/>
    </xf>
    <xf numFmtId="0" fontId="1" fillId="12" borderId="23" xfId="0" applyFont="1" applyFill="1" applyBorder="1" applyAlignment="1">
      <alignment horizontal="center" vertical="center" wrapText="1"/>
    </xf>
    <xf numFmtId="0" fontId="16" fillId="2" borderId="25"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CD5B4"/>
      <color rgb="FFB7DEE8"/>
      <color rgb="FFC5D9F1"/>
      <color rgb="FFCCC0DA"/>
      <color rgb="FFF2DCDB"/>
      <color rgb="FFDDD9C4"/>
      <color rgb="FFEBF1DE"/>
      <color rgb="FFE4DFEC"/>
      <color rgb="FFFFFFCC"/>
      <color rgb="FFE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676275</xdr:colOff>
          <xdr:row>12</xdr:row>
          <xdr:rowOff>295275</xdr:rowOff>
        </xdr:from>
        <xdr:to>
          <xdr:col>3</xdr:col>
          <xdr:colOff>981075</xdr:colOff>
          <xdr:row>14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1"/>
  <sheetViews>
    <sheetView showGridLines="0" view="pageLayout" topLeftCell="B2" zoomScale="85" zoomScaleNormal="100" zoomScaleSheetLayoutView="100" zoomScalePageLayoutView="85" workbookViewId="0">
      <selection activeCell="B24" sqref="B24:D24"/>
    </sheetView>
  </sheetViews>
  <sheetFormatPr defaultColWidth="9.28515625" defaultRowHeight="16.5" x14ac:dyDescent="0.3"/>
  <cols>
    <col min="1" max="1" width="12" style="1" customWidth="1"/>
    <col min="2" max="2" width="12.5703125" style="1" customWidth="1"/>
    <col min="3" max="3" width="99.28515625" style="1" customWidth="1"/>
    <col min="4" max="4" width="22.42578125" style="1" customWidth="1"/>
    <col min="5" max="16384" width="9.28515625" style="1"/>
  </cols>
  <sheetData>
    <row r="1" spans="1:4" ht="44.25" customHeight="1" x14ac:dyDescent="0.3">
      <c r="A1" s="120" t="s">
        <v>0</v>
      </c>
      <c r="B1" s="121"/>
      <c r="C1" s="38" t="s">
        <v>1</v>
      </c>
      <c r="D1" s="39"/>
    </row>
    <row r="2" spans="1:4" ht="24" customHeight="1" x14ac:dyDescent="0.3">
      <c r="A2" s="134" t="s">
        <v>2</v>
      </c>
      <c r="B2" s="135"/>
      <c r="C2" s="31" t="s">
        <v>259</v>
      </c>
      <c r="D2" s="40"/>
    </row>
    <row r="3" spans="1:4" ht="24" customHeight="1" x14ac:dyDescent="0.3">
      <c r="A3" s="122" t="s">
        <v>3</v>
      </c>
      <c r="B3" s="123"/>
      <c r="C3" s="25" t="s">
        <v>260</v>
      </c>
      <c r="D3" s="40"/>
    </row>
    <row r="4" spans="1:4" s="3" customFormat="1" ht="24" customHeight="1" x14ac:dyDescent="0.35">
      <c r="A4" s="124" t="s">
        <v>4</v>
      </c>
      <c r="B4" s="125"/>
      <c r="C4" s="26" t="s">
        <v>261</v>
      </c>
      <c r="D4" s="40"/>
    </row>
    <row r="5" spans="1:4" s="3" customFormat="1" ht="37.5" customHeight="1" thickBot="1" x14ac:dyDescent="0.4">
      <c r="A5" s="41" t="s">
        <v>5</v>
      </c>
      <c r="B5" s="27"/>
      <c r="C5" s="126"/>
      <c r="D5" s="127"/>
    </row>
    <row r="6" spans="1:4" s="3" customFormat="1" ht="34.5" customHeight="1" thickBot="1" x14ac:dyDescent="0.4">
      <c r="A6" s="128" t="s">
        <v>6</v>
      </c>
      <c r="B6" s="129"/>
      <c r="C6" s="129"/>
      <c r="D6" s="130"/>
    </row>
    <row r="7" spans="1:4" s="3" customFormat="1" ht="56.25" customHeight="1" thickBot="1" x14ac:dyDescent="0.4">
      <c r="A7" s="131" t="s">
        <v>262</v>
      </c>
      <c r="B7" s="132"/>
      <c r="C7" s="132"/>
      <c r="D7" s="133"/>
    </row>
    <row r="8" spans="1:4" ht="20.100000000000001" customHeight="1" thickBot="1" x14ac:dyDescent="0.35">
      <c r="A8" s="117" t="s">
        <v>268</v>
      </c>
      <c r="B8" s="6" t="s">
        <v>7</v>
      </c>
      <c r="C8" s="7" t="s">
        <v>8</v>
      </c>
      <c r="D8" s="44" t="s">
        <v>9</v>
      </c>
    </row>
    <row r="9" spans="1:4" ht="24" customHeight="1" thickBot="1" x14ac:dyDescent="0.35">
      <c r="A9" s="117"/>
      <c r="B9" s="8"/>
      <c r="C9" s="24" t="s">
        <v>263</v>
      </c>
      <c r="D9" s="45"/>
    </row>
    <row r="10" spans="1:4" ht="24" customHeight="1" thickBot="1" x14ac:dyDescent="0.35">
      <c r="A10" s="117"/>
      <c r="B10" s="9">
        <v>1</v>
      </c>
      <c r="C10" s="10" t="s">
        <v>10</v>
      </c>
      <c r="D10" s="64">
        <f>SUM('22681 W. Barry Ave.'!G119)</f>
        <v>0</v>
      </c>
    </row>
    <row r="11" spans="1:4" ht="24" customHeight="1" thickBot="1" x14ac:dyDescent="0.35">
      <c r="A11" s="117"/>
      <c r="B11" s="11">
        <v>2</v>
      </c>
      <c r="C11" s="10" t="s">
        <v>11</v>
      </c>
      <c r="D11" s="42">
        <v>650000</v>
      </c>
    </row>
    <row r="12" spans="1:4" ht="24" customHeight="1" thickBot="1" x14ac:dyDescent="0.35">
      <c r="A12" s="117"/>
      <c r="B12" s="11">
        <v>3</v>
      </c>
      <c r="C12" s="12" t="s">
        <v>12</v>
      </c>
      <c r="D12" s="43">
        <v>25000</v>
      </c>
    </row>
    <row r="13" spans="1:4" ht="24" customHeight="1" thickBot="1" x14ac:dyDescent="0.35">
      <c r="A13" s="117"/>
      <c r="B13" s="13">
        <v>4</v>
      </c>
      <c r="C13" s="14" t="s">
        <v>13</v>
      </c>
      <c r="D13" s="46">
        <f>SUM(D10:D12)</f>
        <v>675000</v>
      </c>
    </row>
    <row r="14" spans="1:4" ht="14.1" customHeight="1" thickBot="1" x14ac:dyDescent="0.35">
      <c r="A14" s="117"/>
      <c r="B14" s="118" t="s">
        <v>14</v>
      </c>
      <c r="C14" s="119"/>
      <c r="D14" s="47"/>
    </row>
    <row r="15" spans="1:4" ht="18.75" x14ac:dyDescent="0.3">
      <c r="A15" s="48"/>
      <c r="B15" s="18" t="s">
        <v>7</v>
      </c>
      <c r="C15" s="19" t="s">
        <v>8</v>
      </c>
      <c r="D15" s="49" t="s">
        <v>15</v>
      </c>
    </row>
    <row r="16" spans="1:4" ht="20.25" x14ac:dyDescent="0.3">
      <c r="A16" s="48"/>
      <c r="B16" s="20">
        <v>5</v>
      </c>
      <c r="C16" s="21" t="s">
        <v>257</v>
      </c>
      <c r="D16" s="50">
        <f>SUM(D13)</f>
        <v>675000</v>
      </c>
    </row>
    <row r="17" spans="1:4" ht="21" thickBot="1" x14ac:dyDescent="0.35">
      <c r="A17" s="51"/>
      <c r="B17" s="22">
        <v>6</v>
      </c>
      <c r="C17" s="23" t="s">
        <v>258</v>
      </c>
      <c r="D17" s="52">
        <f>SUM('Award Criteria Figure'!C38)</f>
        <v>675000</v>
      </c>
    </row>
    <row r="18" spans="1:4" ht="33" customHeight="1" thickBot="1" x14ac:dyDescent="0.35">
      <c r="A18" s="136" t="s">
        <v>16</v>
      </c>
      <c r="B18" s="137"/>
      <c r="C18" s="137"/>
      <c r="D18" s="138"/>
    </row>
    <row r="19" spans="1:4" ht="20.100000000000001" customHeight="1" x14ac:dyDescent="0.3">
      <c r="A19" s="53" t="s">
        <v>17</v>
      </c>
      <c r="B19" s="139"/>
      <c r="C19" s="139"/>
      <c r="D19" s="140"/>
    </row>
    <row r="20" spans="1:4" ht="20.100000000000001" customHeight="1" x14ac:dyDescent="0.3">
      <c r="A20" s="53" t="s">
        <v>18</v>
      </c>
      <c r="B20" s="141"/>
      <c r="C20" s="142"/>
      <c r="D20" s="143"/>
    </row>
    <row r="21" spans="1:4" ht="20.100000000000001" customHeight="1" thickBot="1" x14ac:dyDescent="0.35">
      <c r="A21" s="54"/>
      <c r="B21" s="144"/>
      <c r="C21" s="144"/>
      <c r="D21" s="145"/>
    </row>
    <row r="22" spans="1:4" ht="31.5" customHeight="1" thickBot="1" x14ac:dyDescent="0.35">
      <c r="A22" s="146" t="s">
        <v>19</v>
      </c>
      <c r="B22" s="147"/>
      <c r="C22" s="147"/>
      <c r="D22" s="148"/>
    </row>
    <row r="23" spans="1:4" ht="20.100000000000001" customHeight="1" x14ac:dyDescent="0.3">
      <c r="A23" s="55" t="s">
        <v>20</v>
      </c>
      <c r="B23" s="139"/>
      <c r="C23" s="139"/>
      <c r="D23" s="140"/>
    </row>
    <row r="24" spans="1:4" ht="20.100000000000001" customHeight="1" thickBot="1" x14ac:dyDescent="0.35">
      <c r="A24" s="53" t="s">
        <v>21</v>
      </c>
      <c r="B24" s="141"/>
      <c r="C24" s="142"/>
      <c r="D24" s="143"/>
    </row>
    <row r="25" spans="1:4" ht="18.75" thickBot="1" x14ac:dyDescent="0.35">
      <c r="A25" s="146" t="s">
        <v>22</v>
      </c>
      <c r="B25" s="147"/>
      <c r="C25" s="147"/>
      <c r="D25" s="148"/>
    </row>
    <row r="26" spans="1:4" ht="121.5" customHeight="1" thickBot="1" x14ac:dyDescent="0.35">
      <c r="A26" s="153" t="s">
        <v>264</v>
      </c>
      <c r="B26" s="154"/>
      <c r="C26" s="154"/>
      <c r="D26" s="155"/>
    </row>
    <row r="27" spans="1:4" x14ac:dyDescent="0.3">
      <c r="A27" s="56" t="s">
        <v>23</v>
      </c>
      <c r="B27" s="4" t="s">
        <v>24</v>
      </c>
      <c r="C27" s="156" t="s">
        <v>266</v>
      </c>
      <c r="D27" s="157"/>
    </row>
    <row r="28" spans="1:4" ht="13.9" customHeight="1" x14ac:dyDescent="0.3">
      <c r="A28" s="57" t="s">
        <v>25</v>
      </c>
      <c r="B28" s="5" t="s">
        <v>26</v>
      </c>
      <c r="C28" s="149" t="s">
        <v>27</v>
      </c>
      <c r="D28" s="150"/>
    </row>
    <row r="29" spans="1:4" x14ac:dyDescent="0.3">
      <c r="A29" s="58" t="s">
        <v>28</v>
      </c>
      <c r="B29" s="5" t="s">
        <v>29</v>
      </c>
      <c r="C29" s="149" t="s">
        <v>30</v>
      </c>
      <c r="D29" s="150"/>
    </row>
    <row r="30" spans="1:4" x14ac:dyDescent="0.3">
      <c r="A30" s="59" t="s">
        <v>31</v>
      </c>
      <c r="B30" s="5" t="s">
        <v>32</v>
      </c>
      <c r="C30" s="149" t="s">
        <v>267</v>
      </c>
      <c r="D30" s="150"/>
    </row>
    <row r="31" spans="1:4" ht="26.25" thickBot="1" x14ac:dyDescent="0.35">
      <c r="A31" s="60" t="s">
        <v>33</v>
      </c>
      <c r="B31" s="61" t="s">
        <v>34</v>
      </c>
      <c r="C31" s="151" t="s">
        <v>265</v>
      </c>
      <c r="D31" s="152"/>
    </row>
  </sheetData>
  <sheetProtection algorithmName="SHA-512" hashValue="FP79+67IexfpQm1VYxJSsdBByqmf2wVzNowbkqwL3qKd255HjXaWWWnhOBI1QXqWdgFo4cCek5BN4f+AeqPxvg==" saltValue="PqckghDSzTKZNtcfM/bbRQ==" spinCount="100000" sheet="1" selectLockedCells="1"/>
  <mergeCells count="23">
    <mergeCell ref="B23:D23"/>
    <mergeCell ref="B24:D24"/>
    <mergeCell ref="C29:D29"/>
    <mergeCell ref="C30:D30"/>
    <mergeCell ref="C31:D31"/>
    <mergeCell ref="A25:D25"/>
    <mergeCell ref="A26:D26"/>
    <mergeCell ref="C27:D27"/>
    <mergeCell ref="C28:D28"/>
    <mergeCell ref="A18:D18"/>
    <mergeCell ref="B19:D19"/>
    <mergeCell ref="B20:D20"/>
    <mergeCell ref="B21:D21"/>
    <mergeCell ref="A22:D22"/>
    <mergeCell ref="A8:A14"/>
    <mergeCell ref="B14:C14"/>
    <mergeCell ref="A1:B1"/>
    <mergeCell ref="A3:B3"/>
    <mergeCell ref="A4:B4"/>
    <mergeCell ref="C5:D5"/>
    <mergeCell ref="A6:D6"/>
    <mergeCell ref="A7:D7"/>
    <mergeCell ref="A2:B2"/>
  </mergeCells>
  <printOptions horizontalCentered="1" verticalCentered="1"/>
  <pageMargins left="0.25" right="0.25" top="0.75" bottom="0.75" header="0.3" footer="0.3"/>
  <pageSetup scale="69" orientation="portrait" r:id="rId1"/>
  <headerFooter>
    <oddHeader>&amp;C&amp;"Arial Narrow,Bold"&amp;16B. BID FORM - WPA STREET RECONSTRUCTION (Barry Avenue)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3</xdr:col>
                    <xdr:colOff>676275</xdr:colOff>
                    <xdr:row>12</xdr:row>
                    <xdr:rowOff>295275</xdr:rowOff>
                  </from>
                  <to>
                    <xdr:col>3</xdr:col>
                    <xdr:colOff>981075</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C11" sqref="C11"/>
    </sheetView>
  </sheetViews>
  <sheetFormatPr defaultColWidth="1" defaultRowHeight="15" x14ac:dyDescent="0.25"/>
  <cols>
    <col min="1" max="1" width="21.28515625" customWidth="1"/>
    <col min="2" max="2" width="71.7109375" customWidth="1"/>
    <col min="3" max="3" width="18.7109375" customWidth="1"/>
  </cols>
  <sheetData>
    <row r="1" spans="1:3" ht="36" x14ac:dyDescent="0.25">
      <c r="A1" s="74" t="s">
        <v>0</v>
      </c>
      <c r="B1" s="75" t="s">
        <v>1</v>
      </c>
      <c r="C1" s="76"/>
    </row>
    <row r="2" spans="1:3" ht="24" customHeight="1" x14ac:dyDescent="0.25">
      <c r="A2" s="77" t="s">
        <v>2</v>
      </c>
      <c r="B2" s="78" t="s">
        <v>259</v>
      </c>
      <c r="C2" s="79"/>
    </row>
    <row r="3" spans="1:3" ht="24" customHeight="1" x14ac:dyDescent="0.25">
      <c r="A3" s="80" t="s">
        <v>3</v>
      </c>
      <c r="B3" s="81" t="s">
        <v>260</v>
      </c>
      <c r="C3" s="82"/>
    </row>
    <row r="4" spans="1:3" ht="24" customHeight="1" x14ac:dyDescent="0.25">
      <c r="A4" s="77" t="s">
        <v>4</v>
      </c>
      <c r="B4" s="83" t="s">
        <v>261</v>
      </c>
      <c r="C4" s="84"/>
    </row>
    <row r="5" spans="1:3" ht="8.25" hidden="1" customHeight="1" x14ac:dyDescent="0.25">
      <c r="A5" s="163"/>
      <c r="B5" s="164"/>
      <c r="C5" s="165"/>
    </row>
    <row r="6" spans="1:3" ht="33" hidden="1" customHeight="1" x14ac:dyDescent="0.25">
      <c r="A6" s="85"/>
      <c r="C6" s="86" t="s">
        <v>35</v>
      </c>
    </row>
    <row r="7" spans="1:3" ht="18" hidden="1" x14ac:dyDescent="0.25">
      <c r="A7" s="85"/>
      <c r="C7" s="87">
        <f>SUM('[1]BidFormMASTER All Alleys'!D16)</f>
        <v>525000</v>
      </c>
    </row>
    <row r="8" spans="1:3" ht="25.5" x14ac:dyDescent="0.35">
      <c r="A8" s="166" t="s">
        <v>36</v>
      </c>
      <c r="B8" s="167"/>
      <c r="C8" s="168"/>
    </row>
    <row r="9" spans="1:3" ht="24.75" customHeight="1" x14ac:dyDescent="0.35">
      <c r="A9" s="85"/>
      <c r="C9" s="88" t="s">
        <v>37</v>
      </c>
    </row>
    <row r="10" spans="1:3" s="2" customFormat="1" ht="18.75" x14ac:dyDescent="0.3">
      <c r="A10" s="89" t="s">
        <v>38</v>
      </c>
      <c r="B10" s="90"/>
      <c r="C10" s="91">
        <f>SUM('Master Bid Tab'!D16)</f>
        <v>675000</v>
      </c>
    </row>
    <row r="11" spans="1:3" ht="18.75" customHeight="1" x14ac:dyDescent="0.3">
      <c r="A11" s="92" t="s">
        <v>39</v>
      </c>
      <c r="B11" s="1"/>
      <c r="C11" s="93"/>
    </row>
    <row r="12" spans="1:3" ht="18.75" customHeight="1" x14ac:dyDescent="0.3">
      <c r="A12" s="92" t="s">
        <v>40</v>
      </c>
      <c r="B12" s="1"/>
      <c r="C12" s="94">
        <f>SUM(C10*C11)*0.04</f>
        <v>0</v>
      </c>
    </row>
    <row r="13" spans="1:3" ht="18.75" customHeight="1" x14ac:dyDescent="0.3">
      <c r="A13" s="95"/>
      <c r="B13" s="96"/>
      <c r="C13" s="97"/>
    </row>
    <row r="14" spans="1:3" ht="18.75" customHeight="1" x14ac:dyDescent="0.3">
      <c r="A14" s="92"/>
      <c r="B14" s="1"/>
      <c r="C14" s="94">
        <f>SUM($C$10)</f>
        <v>675000</v>
      </c>
    </row>
    <row r="15" spans="1:3" ht="18.75" customHeight="1" x14ac:dyDescent="0.3">
      <c r="A15" s="92" t="s">
        <v>41</v>
      </c>
      <c r="B15" s="1"/>
      <c r="C15" s="93"/>
    </row>
    <row r="16" spans="1:3" ht="18.75" customHeight="1" x14ac:dyDescent="0.3">
      <c r="A16" s="92" t="s">
        <v>42</v>
      </c>
      <c r="B16" s="1"/>
      <c r="C16" s="94">
        <f t="shared" ref="C16" si="0">SUM(C14*C15)*0.03</f>
        <v>0</v>
      </c>
    </row>
    <row r="17" spans="1:3" ht="18.75" customHeight="1" x14ac:dyDescent="0.3">
      <c r="A17" s="95"/>
      <c r="B17" s="96"/>
      <c r="C17" s="97"/>
    </row>
    <row r="18" spans="1:3" ht="18.75" customHeight="1" x14ac:dyDescent="0.3">
      <c r="A18" s="92"/>
      <c r="B18" s="1"/>
      <c r="C18" s="94">
        <f>SUM($C$10)</f>
        <v>675000</v>
      </c>
    </row>
    <row r="19" spans="1:3" ht="18.75" customHeight="1" x14ac:dyDescent="0.3">
      <c r="A19" s="92" t="s">
        <v>43</v>
      </c>
      <c r="B19" s="1"/>
      <c r="C19" s="93"/>
    </row>
    <row r="20" spans="1:3" ht="18.75" customHeight="1" x14ac:dyDescent="0.3">
      <c r="A20" s="92" t="s">
        <v>44</v>
      </c>
      <c r="B20" s="1"/>
      <c r="C20" s="94">
        <f t="shared" ref="C20" si="1">SUM(C18*C19)*0.01</f>
        <v>0</v>
      </c>
    </row>
    <row r="21" spans="1:3" ht="18.75" customHeight="1" x14ac:dyDescent="0.3">
      <c r="A21" s="95"/>
      <c r="B21" s="96"/>
      <c r="C21" s="97"/>
    </row>
    <row r="22" spans="1:3" ht="18.75" customHeight="1" x14ac:dyDescent="0.3">
      <c r="A22" s="92"/>
      <c r="B22" s="1"/>
      <c r="C22" s="94">
        <f>SUM($C$10)</f>
        <v>675000</v>
      </c>
    </row>
    <row r="23" spans="1:3" ht="18.75" customHeight="1" x14ac:dyDescent="0.3">
      <c r="A23" s="92" t="s">
        <v>45</v>
      </c>
      <c r="B23" s="1"/>
      <c r="C23" s="93"/>
    </row>
    <row r="24" spans="1:3" ht="18.75" customHeight="1" x14ac:dyDescent="0.3">
      <c r="A24" s="92" t="s">
        <v>46</v>
      </c>
      <c r="B24" s="1"/>
      <c r="C24" s="94">
        <f t="shared" ref="C24" si="2">SUM(C22*C23)*0.04</f>
        <v>0</v>
      </c>
    </row>
    <row r="25" spans="1:3" ht="18.75" customHeight="1" x14ac:dyDescent="0.3">
      <c r="A25" s="95"/>
      <c r="B25" s="96"/>
      <c r="C25" s="97"/>
    </row>
    <row r="26" spans="1:3" ht="18.75" customHeight="1" x14ac:dyDescent="0.3">
      <c r="A26" s="92"/>
      <c r="B26" s="1"/>
      <c r="C26" s="94">
        <f>SUM($C$10)</f>
        <v>675000</v>
      </c>
    </row>
    <row r="27" spans="1:3" ht="18.75" customHeight="1" x14ac:dyDescent="0.3">
      <c r="A27" s="92" t="s">
        <v>47</v>
      </c>
      <c r="B27" s="1"/>
      <c r="C27" s="93"/>
    </row>
    <row r="28" spans="1:3" ht="18.75" customHeight="1" x14ac:dyDescent="0.3">
      <c r="A28" s="92" t="s">
        <v>48</v>
      </c>
      <c r="B28" s="1"/>
      <c r="C28" s="94">
        <f t="shared" ref="C28" si="3">SUM(C26*C27)*0.03</f>
        <v>0</v>
      </c>
    </row>
    <row r="29" spans="1:3" ht="18.75" customHeight="1" x14ac:dyDescent="0.3">
      <c r="A29" s="95"/>
      <c r="B29" s="96"/>
      <c r="C29" s="97"/>
    </row>
    <row r="30" spans="1:3" ht="18.75" customHeight="1" x14ac:dyDescent="0.3">
      <c r="A30" s="92"/>
      <c r="B30" s="1"/>
      <c r="C30" s="94">
        <f>SUM($C$10)</f>
        <v>675000</v>
      </c>
    </row>
    <row r="31" spans="1:3" ht="18.75" customHeight="1" x14ac:dyDescent="0.3">
      <c r="A31" s="92" t="s">
        <v>49</v>
      </c>
      <c r="B31" s="1"/>
      <c r="C31" s="93"/>
    </row>
    <row r="32" spans="1:3" ht="18.75" customHeight="1" x14ac:dyDescent="0.3">
      <c r="A32" s="92" t="s">
        <v>50</v>
      </c>
      <c r="B32" s="1"/>
      <c r="C32" s="94">
        <f t="shared" ref="C32" si="4">SUM(C30*C31)*0.01</f>
        <v>0</v>
      </c>
    </row>
    <row r="33" spans="1:3" ht="18.75" customHeight="1" x14ac:dyDescent="0.3">
      <c r="A33" s="95"/>
      <c r="B33" s="96"/>
      <c r="C33" s="97"/>
    </row>
    <row r="34" spans="1:3" ht="18.75" customHeight="1" x14ac:dyDescent="0.3">
      <c r="A34" s="92"/>
      <c r="B34" s="1"/>
      <c r="C34" s="94">
        <f>SUM($C$10)</f>
        <v>675000</v>
      </c>
    </row>
    <row r="35" spans="1:3" ht="18.75" customHeight="1" x14ac:dyDescent="0.3">
      <c r="A35" s="92" t="s">
        <v>51</v>
      </c>
      <c r="B35" s="1"/>
      <c r="C35" s="94">
        <f>SUM(C12+C16+C20+C24+C28+C32)</f>
        <v>0</v>
      </c>
    </row>
    <row r="36" spans="1:3" ht="18.75" customHeight="1" x14ac:dyDescent="0.3">
      <c r="A36" s="92" t="s">
        <v>52</v>
      </c>
      <c r="B36" s="1"/>
      <c r="C36" s="94">
        <f t="shared" ref="C36" si="5">SUM(C34-C35)</f>
        <v>675000</v>
      </c>
    </row>
    <row r="37" spans="1:3" ht="8.85" customHeight="1" x14ac:dyDescent="0.3">
      <c r="A37" s="98"/>
      <c r="B37" s="99"/>
      <c r="C37" s="100"/>
    </row>
    <row r="38" spans="1:3" ht="24" customHeight="1" thickBot="1" x14ac:dyDescent="0.3">
      <c r="A38" s="89" t="s">
        <v>53</v>
      </c>
      <c r="B38" s="90"/>
      <c r="C38" s="91">
        <f>SUM(C36)</f>
        <v>675000</v>
      </c>
    </row>
    <row r="39" spans="1:3" ht="17.649999999999999" customHeight="1" thickBot="1" x14ac:dyDescent="0.3">
      <c r="A39" s="169" t="s">
        <v>14</v>
      </c>
      <c r="B39" s="170"/>
      <c r="C39" s="101"/>
    </row>
    <row r="40" spans="1:3" ht="17.649999999999999" customHeight="1" thickBot="1" x14ac:dyDescent="0.3">
      <c r="A40" s="158" t="s">
        <v>19</v>
      </c>
      <c r="B40" s="147"/>
      <c r="C40" s="159"/>
    </row>
    <row r="41" spans="1:3" ht="17.649999999999999" customHeight="1" x14ac:dyDescent="0.3">
      <c r="A41" s="102" t="s">
        <v>20</v>
      </c>
      <c r="B41" s="171"/>
      <c r="C41" s="172"/>
    </row>
    <row r="42" spans="1:3" ht="17.649999999999999" customHeight="1" thickBot="1" x14ac:dyDescent="0.35">
      <c r="A42" s="103" t="s">
        <v>21</v>
      </c>
      <c r="B42" s="173"/>
      <c r="C42" s="174"/>
    </row>
    <row r="43" spans="1:3" ht="18.75" thickBot="1" x14ac:dyDescent="0.3">
      <c r="A43" s="158" t="s">
        <v>22</v>
      </c>
      <c r="B43" s="147"/>
      <c r="C43" s="159"/>
    </row>
    <row r="44" spans="1:3" ht="125.25" customHeight="1" thickBot="1" x14ac:dyDescent="0.3">
      <c r="A44" s="160" t="s">
        <v>230</v>
      </c>
      <c r="B44" s="161"/>
      <c r="C44" s="162"/>
    </row>
    <row r="45" spans="1:3" ht="16.5" x14ac:dyDescent="0.3">
      <c r="A45" s="104" t="s">
        <v>54</v>
      </c>
      <c r="B45" s="30"/>
      <c r="C45" s="105"/>
    </row>
    <row r="46" spans="1:3" ht="16.5" x14ac:dyDescent="0.3">
      <c r="A46" s="106" t="s">
        <v>55</v>
      </c>
      <c r="B46" s="107"/>
      <c r="C46" s="108"/>
    </row>
    <row r="47" spans="1:3" ht="16.5" x14ac:dyDescent="0.3">
      <c r="A47" s="109" t="s">
        <v>56</v>
      </c>
      <c r="B47" s="110"/>
      <c r="C47" s="111"/>
    </row>
    <row r="48" spans="1:3" ht="17.25" thickBot="1" x14ac:dyDescent="0.35">
      <c r="A48" s="112" t="s">
        <v>57</v>
      </c>
      <c r="B48" s="62"/>
      <c r="C48" s="113"/>
    </row>
    <row r="49" spans="1:3" ht="19.5" thickTop="1" thickBot="1" x14ac:dyDescent="0.3">
      <c r="A49" s="114"/>
      <c r="B49" s="115"/>
      <c r="C49" s="116"/>
    </row>
  </sheetData>
  <sheetProtection algorithmName="SHA-512" hashValue="SdwHltyF2O2lW3Upuy7rkn2oV85smn/cxQZgJEnA9RUJOFZtMeILcgrwjdo9Kz4mdQ2PvzHZbFQHxpBZeL/w+w==" saltValue="dQr7+QSzOZI+10KmD69O1Q==" spinCount="100000" sheet="1" selectLockedCells="1"/>
  <mergeCells count="8">
    <mergeCell ref="A43:C43"/>
    <mergeCell ref="A44:C44"/>
    <mergeCell ref="A5:C5"/>
    <mergeCell ref="A8:C8"/>
    <mergeCell ref="A39:B39"/>
    <mergeCell ref="A40:C40"/>
    <mergeCell ref="B41:C41"/>
    <mergeCell ref="B42:C42"/>
  </mergeCells>
  <printOptions horizontalCentered="1"/>
  <pageMargins left="0.25" right="0.25" top="0.5" bottom="0.5" header="0.25" footer="0.3"/>
  <pageSetup paperSize="1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106C2-1FA9-4CDC-A3B5-D7653B301C6E}">
  <sheetPr>
    <tabColor theme="7" tint="-0.499984740745262"/>
    <pageSetUpPr fitToPage="1"/>
  </sheetPr>
  <dimension ref="A1:G121"/>
  <sheetViews>
    <sheetView tabSelected="1" view="pageBreakPreview" topLeftCell="A91" zoomScaleNormal="100" zoomScaleSheetLayoutView="100" zoomScalePageLayoutView="55" workbookViewId="0">
      <selection activeCell="F116" sqref="F116"/>
    </sheetView>
  </sheetViews>
  <sheetFormatPr defaultRowHeight="15" x14ac:dyDescent="0.25"/>
  <cols>
    <col min="1" max="1" width="9.7109375" style="16" customWidth="1"/>
    <col min="2" max="2" width="15.7109375" style="16" customWidth="1"/>
    <col min="3" max="3" width="64" style="17" customWidth="1"/>
    <col min="4" max="4" width="14.7109375" style="16" customWidth="1"/>
    <col min="5" max="5" width="10.7109375" style="16" customWidth="1"/>
    <col min="6" max="6" width="12.5703125" style="16" customWidth="1"/>
    <col min="7" max="7" width="25.7109375" style="16" customWidth="1"/>
  </cols>
  <sheetData>
    <row r="1" spans="1:7" ht="102.75" customHeight="1" thickBot="1" x14ac:dyDescent="0.3">
      <c r="A1" s="175" t="s">
        <v>256</v>
      </c>
      <c r="B1" s="176"/>
      <c r="C1" s="176"/>
      <c r="D1" s="176"/>
      <c r="E1" s="176"/>
      <c r="F1" s="176"/>
      <c r="G1" s="177"/>
    </row>
    <row r="2" spans="1:7" s="15" customFormat="1" ht="22.5" x14ac:dyDescent="0.2">
      <c r="A2" s="33" t="s">
        <v>58</v>
      </c>
      <c r="B2" s="34" t="str">
        <f>'[2]Original Items Condensed'!C8</f>
        <v>Code Number</v>
      </c>
      <c r="C2" s="34" t="s">
        <v>59</v>
      </c>
      <c r="D2" s="35" t="s">
        <v>60</v>
      </c>
      <c r="E2" s="35" t="s">
        <v>61</v>
      </c>
      <c r="F2" s="36" t="s">
        <v>62</v>
      </c>
      <c r="G2" s="37" t="s">
        <v>63</v>
      </c>
    </row>
    <row r="3" spans="1:7" s="15" customFormat="1" ht="15.75" thickBot="1" x14ac:dyDescent="0.25">
      <c r="A3" s="70">
        <v>1</v>
      </c>
      <c r="B3" s="67" t="s">
        <v>158</v>
      </c>
      <c r="C3" s="68" t="s">
        <v>159</v>
      </c>
      <c r="D3" s="69" t="s">
        <v>64</v>
      </c>
      <c r="E3" s="71">
        <v>5</v>
      </c>
      <c r="F3" s="63"/>
      <c r="G3" s="65">
        <f>SUM(E3*F3)</f>
        <v>0</v>
      </c>
    </row>
    <row r="4" spans="1:7" s="15" customFormat="1" ht="15.75" thickBot="1" x14ac:dyDescent="0.25">
      <c r="A4" s="70">
        <v>2</v>
      </c>
      <c r="B4" s="67">
        <v>20100110</v>
      </c>
      <c r="C4" s="68" t="s">
        <v>160</v>
      </c>
      <c r="D4" s="69" t="s">
        <v>64</v>
      </c>
      <c r="E4" s="71">
        <v>10</v>
      </c>
      <c r="F4" s="63"/>
      <c r="G4" s="65">
        <f t="shared" ref="G4:G57" si="0">SUM(E4*F4)</f>
        <v>0</v>
      </c>
    </row>
    <row r="5" spans="1:7" s="15" customFormat="1" ht="15.75" thickBot="1" x14ac:dyDescent="0.25">
      <c r="A5" s="70">
        <v>3</v>
      </c>
      <c r="B5" s="67">
        <v>20100210</v>
      </c>
      <c r="C5" s="68" t="s">
        <v>161</v>
      </c>
      <c r="D5" s="69" t="s">
        <v>64</v>
      </c>
      <c r="E5" s="71">
        <v>32</v>
      </c>
      <c r="F5" s="63"/>
      <c r="G5" s="65">
        <f t="shared" si="0"/>
        <v>0</v>
      </c>
    </row>
    <row r="6" spans="1:7" s="15" customFormat="1" ht="15.75" thickBot="1" x14ac:dyDescent="0.25">
      <c r="A6" s="70">
        <v>4</v>
      </c>
      <c r="B6" s="67" t="s">
        <v>67</v>
      </c>
      <c r="C6" s="68" t="s">
        <v>68</v>
      </c>
      <c r="D6" s="69" t="s">
        <v>69</v>
      </c>
      <c r="E6" s="72">
        <v>13</v>
      </c>
      <c r="F6" s="63"/>
      <c r="G6" s="65">
        <f t="shared" si="0"/>
        <v>0</v>
      </c>
    </row>
    <row r="7" spans="1:7" s="15" customFormat="1" ht="15.75" thickBot="1" x14ac:dyDescent="0.25">
      <c r="A7" s="70">
        <v>5</v>
      </c>
      <c r="B7" s="67" t="s">
        <v>70</v>
      </c>
      <c r="C7" s="68" t="s">
        <v>162</v>
      </c>
      <c r="D7" s="69" t="s">
        <v>71</v>
      </c>
      <c r="E7" s="72">
        <v>330</v>
      </c>
      <c r="F7" s="63"/>
      <c r="G7" s="65">
        <f t="shared" si="0"/>
        <v>0</v>
      </c>
    </row>
    <row r="8" spans="1:7" s="15" customFormat="1" ht="15.75" thickBot="1" x14ac:dyDescent="0.25">
      <c r="A8" s="70">
        <v>6</v>
      </c>
      <c r="B8" s="67">
        <v>20200100</v>
      </c>
      <c r="C8" s="68" t="s">
        <v>65</v>
      </c>
      <c r="D8" s="69" t="s">
        <v>66</v>
      </c>
      <c r="E8" s="71">
        <v>2246</v>
      </c>
      <c r="F8" s="63"/>
      <c r="G8" s="65">
        <f t="shared" si="0"/>
        <v>0</v>
      </c>
    </row>
    <row r="9" spans="1:7" s="15" customFormat="1" ht="15.75" thickBot="1" x14ac:dyDescent="0.25">
      <c r="A9" s="70">
        <v>7</v>
      </c>
      <c r="B9" s="67" t="s">
        <v>121</v>
      </c>
      <c r="C9" s="68" t="s">
        <v>122</v>
      </c>
      <c r="D9" s="69" t="s">
        <v>82</v>
      </c>
      <c r="E9" s="71">
        <v>255</v>
      </c>
      <c r="F9" s="63"/>
      <c r="G9" s="65">
        <f t="shared" si="0"/>
        <v>0</v>
      </c>
    </row>
    <row r="10" spans="1:7" s="15" customFormat="1" ht="15.75" thickBot="1" x14ac:dyDescent="0.25">
      <c r="A10" s="70">
        <v>8</v>
      </c>
      <c r="B10" s="67">
        <v>20800150</v>
      </c>
      <c r="C10" s="68" t="s">
        <v>72</v>
      </c>
      <c r="D10" s="69" t="s">
        <v>66</v>
      </c>
      <c r="E10" s="73">
        <v>1080</v>
      </c>
      <c r="F10" s="63"/>
      <c r="G10" s="65">
        <f t="shared" si="0"/>
        <v>0</v>
      </c>
    </row>
    <row r="11" spans="1:7" s="15" customFormat="1" ht="15.75" thickBot="1" x14ac:dyDescent="0.25">
      <c r="A11" s="70">
        <v>9</v>
      </c>
      <c r="B11" s="67" t="s">
        <v>163</v>
      </c>
      <c r="C11" s="68" t="s">
        <v>164</v>
      </c>
      <c r="D11" s="69" t="s">
        <v>66</v>
      </c>
      <c r="E11" s="71">
        <v>626</v>
      </c>
      <c r="F11" s="63"/>
      <c r="G11" s="65">
        <f t="shared" si="0"/>
        <v>0</v>
      </c>
    </row>
    <row r="12" spans="1:7" s="15" customFormat="1" ht="15.75" thickBot="1" x14ac:dyDescent="0.25">
      <c r="A12" s="70">
        <v>10</v>
      </c>
      <c r="B12" s="67">
        <v>21101615</v>
      </c>
      <c r="C12" s="68" t="s">
        <v>73</v>
      </c>
      <c r="D12" s="69" t="s">
        <v>74</v>
      </c>
      <c r="E12" s="71">
        <v>2221</v>
      </c>
      <c r="F12" s="63"/>
      <c r="G12" s="65">
        <f t="shared" si="0"/>
        <v>0</v>
      </c>
    </row>
    <row r="13" spans="1:7" s="15" customFormat="1" ht="15.75" thickBot="1" x14ac:dyDescent="0.25">
      <c r="A13" s="70">
        <v>11</v>
      </c>
      <c r="B13" s="67" t="s">
        <v>76</v>
      </c>
      <c r="C13" s="68" t="s">
        <v>77</v>
      </c>
      <c r="D13" s="69" t="s">
        <v>74</v>
      </c>
      <c r="E13" s="71">
        <v>246</v>
      </c>
      <c r="F13" s="63"/>
      <c r="G13" s="65">
        <f t="shared" si="0"/>
        <v>0</v>
      </c>
    </row>
    <row r="14" spans="1:7" s="15" customFormat="1" ht="15.75" thickBot="1" x14ac:dyDescent="0.25">
      <c r="A14" s="70">
        <v>12</v>
      </c>
      <c r="B14" s="67" t="s">
        <v>165</v>
      </c>
      <c r="C14" s="68" t="s">
        <v>75</v>
      </c>
      <c r="D14" s="69" t="s">
        <v>74</v>
      </c>
      <c r="E14" s="73">
        <v>2221</v>
      </c>
      <c r="F14" s="63"/>
      <c r="G14" s="65">
        <f t="shared" si="0"/>
        <v>0</v>
      </c>
    </row>
    <row r="15" spans="1:7" s="15" customFormat="1" ht="15.75" thickBot="1" x14ac:dyDescent="0.25">
      <c r="A15" s="70">
        <v>13</v>
      </c>
      <c r="B15" s="67" t="s">
        <v>166</v>
      </c>
      <c r="C15" s="68" t="s">
        <v>167</v>
      </c>
      <c r="D15" s="69" t="s">
        <v>69</v>
      </c>
      <c r="E15" s="71">
        <v>41</v>
      </c>
      <c r="F15" s="63"/>
      <c r="G15" s="65">
        <f t="shared" si="0"/>
        <v>0</v>
      </c>
    </row>
    <row r="16" spans="1:7" s="15" customFormat="1" ht="15.75" thickBot="1" x14ac:dyDescent="0.25">
      <c r="A16" s="70">
        <v>14</v>
      </c>
      <c r="B16" s="67">
        <v>28000510</v>
      </c>
      <c r="C16" s="68" t="s">
        <v>78</v>
      </c>
      <c r="D16" s="69" t="s">
        <v>69</v>
      </c>
      <c r="E16" s="71">
        <v>9</v>
      </c>
      <c r="F16" s="63"/>
      <c r="G16" s="65">
        <f t="shared" si="0"/>
        <v>0</v>
      </c>
    </row>
    <row r="17" spans="1:7" s="15" customFormat="1" ht="15.75" thickBot="1" x14ac:dyDescent="0.25">
      <c r="A17" s="70">
        <v>15</v>
      </c>
      <c r="B17" s="67">
        <v>31101100</v>
      </c>
      <c r="C17" s="68" t="s">
        <v>168</v>
      </c>
      <c r="D17" s="69" t="s">
        <v>66</v>
      </c>
      <c r="E17" s="71">
        <v>770</v>
      </c>
      <c r="F17" s="63"/>
      <c r="G17" s="65">
        <f t="shared" si="0"/>
        <v>0</v>
      </c>
    </row>
    <row r="18" spans="1:7" s="15" customFormat="1" ht="15.75" thickBot="1" x14ac:dyDescent="0.25">
      <c r="A18" s="70">
        <v>16</v>
      </c>
      <c r="B18" s="67">
        <v>35300200</v>
      </c>
      <c r="C18" s="68" t="s">
        <v>79</v>
      </c>
      <c r="D18" s="69" t="s">
        <v>74</v>
      </c>
      <c r="E18" s="71">
        <v>3364</v>
      </c>
      <c r="F18" s="63"/>
      <c r="G18" s="65">
        <f t="shared" si="0"/>
        <v>0</v>
      </c>
    </row>
    <row r="19" spans="1:7" s="15" customFormat="1" ht="15.75" thickBot="1" x14ac:dyDescent="0.25">
      <c r="A19" s="70">
        <v>17</v>
      </c>
      <c r="B19" s="67">
        <v>40600290</v>
      </c>
      <c r="C19" s="68" t="s">
        <v>80</v>
      </c>
      <c r="D19" s="69" t="s">
        <v>81</v>
      </c>
      <c r="E19" s="71">
        <v>2810</v>
      </c>
      <c r="F19" s="63"/>
      <c r="G19" s="65">
        <f t="shared" si="0"/>
        <v>0</v>
      </c>
    </row>
    <row r="20" spans="1:7" s="15" customFormat="1" ht="15.75" thickBot="1" x14ac:dyDescent="0.25">
      <c r="A20" s="70">
        <v>18</v>
      </c>
      <c r="B20" s="67">
        <v>40600525</v>
      </c>
      <c r="C20" s="68" t="s">
        <v>169</v>
      </c>
      <c r="D20" s="69" t="s">
        <v>82</v>
      </c>
      <c r="E20" s="71">
        <v>5</v>
      </c>
      <c r="F20" s="63"/>
      <c r="G20" s="65">
        <f t="shared" si="0"/>
        <v>0</v>
      </c>
    </row>
    <row r="21" spans="1:7" s="15" customFormat="1" ht="15.75" thickBot="1" x14ac:dyDescent="0.25">
      <c r="A21" s="70">
        <v>19</v>
      </c>
      <c r="B21" s="67">
        <v>40600635</v>
      </c>
      <c r="C21" s="68" t="s">
        <v>83</v>
      </c>
      <c r="D21" s="69" t="s">
        <v>82</v>
      </c>
      <c r="E21" s="71">
        <v>337</v>
      </c>
      <c r="F21" s="63"/>
      <c r="G21" s="65">
        <f t="shared" si="0"/>
        <v>0</v>
      </c>
    </row>
    <row r="22" spans="1:7" s="15" customFormat="1" ht="15.75" thickBot="1" x14ac:dyDescent="0.25">
      <c r="A22" s="70">
        <v>20</v>
      </c>
      <c r="B22" s="67">
        <v>40604060</v>
      </c>
      <c r="C22" s="68" t="s">
        <v>170</v>
      </c>
      <c r="D22" s="69" t="s">
        <v>82</v>
      </c>
      <c r="E22" s="71">
        <v>458</v>
      </c>
      <c r="F22" s="63"/>
      <c r="G22" s="65">
        <f t="shared" si="0"/>
        <v>0</v>
      </c>
    </row>
    <row r="23" spans="1:7" s="15" customFormat="1" ht="15.75" thickBot="1" x14ac:dyDescent="0.25">
      <c r="A23" s="70">
        <v>21</v>
      </c>
      <c r="B23" s="67">
        <v>42001300</v>
      </c>
      <c r="C23" s="68" t="s">
        <v>120</v>
      </c>
      <c r="D23" s="69" t="s">
        <v>74</v>
      </c>
      <c r="E23" s="71">
        <v>1173</v>
      </c>
      <c r="F23" s="63"/>
      <c r="G23" s="65">
        <f t="shared" si="0"/>
        <v>0</v>
      </c>
    </row>
    <row r="24" spans="1:7" s="15" customFormat="1" ht="15.75" thickBot="1" x14ac:dyDescent="0.25">
      <c r="A24" s="70">
        <v>22</v>
      </c>
      <c r="B24" s="67">
        <v>42300400</v>
      </c>
      <c r="C24" s="68" t="s">
        <v>171</v>
      </c>
      <c r="D24" s="69" t="s">
        <v>74</v>
      </c>
      <c r="E24" s="71">
        <v>1173</v>
      </c>
      <c r="F24" s="63"/>
      <c r="G24" s="65">
        <f t="shared" si="0"/>
        <v>0</v>
      </c>
    </row>
    <row r="25" spans="1:7" s="15" customFormat="1" ht="15.75" thickBot="1" x14ac:dyDescent="0.25">
      <c r="A25" s="70">
        <v>23</v>
      </c>
      <c r="B25" s="67" t="s">
        <v>85</v>
      </c>
      <c r="C25" s="68" t="s">
        <v>172</v>
      </c>
      <c r="D25" s="69" t="s">
        <v>86</v>
      </c>
      <c r="E25" s="73">
        <v>14777</v>
      </c>
      <c r="F25" s="63"/>
      <c r="G25" s="65">
        <f t="shared" si="0"/>
        <v>0</v>
      </c>
    </row>
    <row r="26" spans="1:7" s="15" customFormat="1" ht="15.75" thickBot="1" x14ac:dyDescent="0.25">
      <c r="A26" s="70">
        <v>24</v>
      </c>
      <c r="B26" s="67" t="s">
        <v>87</v>
      </c>
      <c r="C26" s="68" t="s">
        <v>173</v>
      </c>
      <c r="D26" s="69" t="s">
        <v>86</v>
      </c>
      <c r="E26" s="73">
        <v>1180</v>
      </c>
      <c r="F26" s="63"/>
      <c r="G26" s="65">
        <f t="shared" si="0"/>
        <v>0</v>
      </c>
    </row>
    <row r="27" spans="1:7" s="15" customFormat="1" ht="15.75" thickBot="1" x14ac:dyDescent="0.25">
      <c r="A27" s="70">
        <v>25</v>
      </c>
      <c r="B27" s="67" t="s">
        <v>88</v>
      </c>
      <c r="C27" s="68" t="s">
        <v>174</v>
      </c>
      <c r="D27" s="69" t="s">
        <v>86</v>
      </c>
      <c r="E27" s="73">
        <v>752</v>
      </c>
      <c r="F27" s="63"/>
      <c r="G27" s="65">
        <f t="shared" si="0"/>
        <v>0</v>
      </c>
    </row>
    <row r="28" spans="1:7" s="15" customFormat="1" ht="15.75" thickBot="1" x14ac:dyDescent="0.25">
      <c r="A28" s="70">
        <v>26</v>
      </c>
      <c r="B28" s="67" t="s">
        <v>89</v>
      </c>
      <c r="C28" s="68" t="s">
        <v>175</v>
      </c>
      <c r="D28" s="69" t="s">
        <v>86</v>
      </c>
      <c r="E28" s="71">
        <v>320</v>
      </c>
      <c r="F28" s="63"/>
      <c r="G28" s="65">
        <f t="shared" si="0"/>
        <v>0</v>
      </c>
    </row>
    <row r="29" spans="1:7" s="15" customFormat="1" ht="15.75" thickBot="1" x14ac:dyDescent="0.25">
      <c r="A29" s="70">
        <v>27</v>
      </c>
      <c r="B29" s="67" t="s">
        <v>90</v>
      </c>
      <c r="C29" s="68" t="s">
        <v>91</v>
      </c>
      <c r="D29" s="69" t="s">
        <v>86</v>
      </c>
      <c r="E29" s="73">
        <v>168</v>
      </c>
      <c r="F29" s="63"/>
      <c r="G29" s="65">
        <f t="shared" si="0"/>
        <v>0</v>
      </c>
    </row>
    <row r="30" spans="1:7" s="15" customFormat="1" ht="15.75" thickBot="1" x14ac:dyDescent="0.25">
      <c r="A30" s="70">
        <v>28</v>
      </c>
      <c r="B30" s="67" t="s">
        <v>92</v>
      </c>
      <c r="C30" s="68" t="s">
        <v>93</v>
      </c>
      <c r="D30" s="69" t="s">
        <v>74</v>
      </c>
      <c r="E30" s="71">
        <v>598</v>
      </c>
      <c r="F30" s="63"/>
      <c r="G30" s="65">
        <f t="shared" si="0"/>
        <v>0</v>
      </c>
    </row>
    <row r="31" spans="1:7" s="15" customFormat="1" ht="15.75" thickBot="1" x14ac:dyDescent="0.25">
      <c r="A31" s="70">
        <v>29</v>
      </c>
      <c r="B31" s="67">
        <v>44000100</v>
      </c>
      <c r="C31" s="68" t="s">
        <v>94</v>
      </c>
      <c r="D31" s="69" t="s">
        <v>74</v>
      </c>
      <c r="E31" s="73">
        <v>3364</v>
      </c>
      <c r="F31" s="63"/>
      <c r="G31" s="65">
        <f t="shared" si="0"/>
        <v>0</v>
      </c>
    </row>
    <row r="32" spans="1:7" s="15" customFormat="1" ht="15.75" thickBot="1" x14ac:dyDescent="0.25">
      <c r="A32" s="70">
        <v>30</v>
      </c>
      <c r="B32" s="67">
        <v>44000300</v>
      </c>
      <c r="C32" s="68" t="s">
        <v>176</v>
      </c>
      <c r="D32" s="69" t="s">
        <v>71</v>
      </c>
      <c r="E32" s="73">
        <v>120</v>
      </c>
      <c r="F32" s="63"/>
      <c r="G32" s="65">
        <f t="shared" si="0"/>
        <v>0</v>
      </c>
    </row>
    <row r="33" spans="1:7" s="15" customFormat="1" ht="15.75" thickBot="1" x14ac:dyDescent="0.25">
      <c r="A33" s="70">
        <v>31</v>
      </c>
      <c r="B33" s="67">
        <v>44000500</v>
      </c>
      <c r="C33" s="68" t="s">
        <v>95</v>
      </c>
      <c r="D33" s="69" t="s">
        <v>71</v>
      </c>
      <c r="E33" s="73">
        <v>850</v>
      </c>
      <c r="F33" s="63"/>
      <c r="G33" s="65">
        <f t="shared" si="0"/>
        <v>0</v>
      </c>
    </row>
    <row r="34" spans="1:7" s="15" customFormat="1" ht="15.75" thickBot="1" x14ac:dyDescent="0.25">
      <c r="A34" s="70">
        <v>32</v>
      </c>
      <c r="B34" s="67" t="s">
        <v>123</v>
      </c>
      <c r="C34" s="68" t="s">
        <v>177</v>
      </c>
      <c r="D34" s="69" t="s">
        <v>69</v>
      </c>
      <c r="E34" s="73">
        <v>85</v>
      </c>
      <c r="F34" s="63"/>
      <c r="G34" s="65">
        <f t="shared" si="0"/>
        <v>0</v>
      </c>
    </row>
    <row r="35" spans="1:7" s="15" customFormat="1" ht="15.75" thickBot="1" x14ac:dyDescent="0.25">
      <c r="A35" s="70">
        <v>33</v>
      </c>
      <c r="B35" s="67" t="s">
        <v>166</v>
      </c>
      <c r="C35" s="68" t="s">
        <v>96</v>
      </c>
      <c r="D35" s="69" t="s">
        <v>71</v>
      </c>
      <c r="E35" s="73">
        <v>167</v>
      </c>
      <c r="F35" s="63"/>
      <c r="G35" s="65">
        <f t="shared" si="0"/>
        <v>0</v>
      </c>
    </row>
    <row r="36" spans="1:7" s="15" customFormat="1" ht="15.75" thickBot="1" x14ac:dyDescent="0.25">
      <c r="A36" s="70">
        <v>34</v>
      </c>
      <c r="B36" s="67" t="s">
        <v>166</v>
      </c>
      <c r="C36" s="68" t="s">
        <v>124</v>
      </c>
      <c r="D36" s="69" t="s">
        <v>74</v>
      </c>
      <c r="E36" s="73">
        <v>1173</v>
      </c>
      <c r="F36" s="63"/>
      <c r="G36" s="65">
        <f t="shared" si="0"/>
        <v>0</v>
      </c>
    </row>
    <row r="37" spans="1:7" s="15" customFormat="1" ht="15.75" thickBot="1" x14ac:dyDescent="0.25">
      <c r="A37" s="70">
        <v>35</v>
      </c>
      <c r="B37" s="67">
        <v>44000600</v>
      </c>
      <c r="C37" s="68" t="s">
        <v>178</v>
      </c>
      <c r="D37" s="69" t="s">
        <v>86</v>
      </c>
      <c r="E37" s="73">
        <v>16955</v>
      </c>
      <c r="F37" s="63"/>
      <c r="G37" s="65">
        <f t="shared" si="0"/>
        <v>0</v>
      </c>
    </row>
    <row r="38" spans="1:7" s="15" customFormat="1" ht="15.75" thickBot="1" x14ac:dyDescent="0.25">
      <c r="A38" s="70">
        <v>36</v>
      </c>
      <c r="B38" s="67" t="s">
        <v>166</v>
      </c>
      <c r="C38" s="68" t="s">
        <v>231</v>
      </c>
      <c r="D38" s="69" t="s">
        <v>71</v>
      </c>
      <c r="E38" s="73">
        <v>495</v>
      </c>
      <c r="F38" s="63"/>
      <c r="G38" s="65">
        <f t="shared" si="0"/>
        <v>0</v>
      </c>
    </row>
    <row r="39" spans="1:7" s="15" customFormat="1" ht="15.75" thickBot="1" x14ac:dyDescent="0.25">
      <c r="A39" s="70">
        <v>37</v>
      </c>
      <c r="B39" s="67" t="s">
        <v>166</v>
      </c>
      <c r="C39" s="68" t="s">
        <v>232</v>
      </c>
      <c r="D39" s="69" t="s">
        <v>71</v>
      </c>
      <c r="E39" s="73">
        <v>660</v>
      </c>
      <c r="F39" s="63"/>
      <c r="G39" s="65">
        <f t="shared" si="0"/>
        <v>0</v>
      </c>
    </row>
    <row r="40" spans="1:7" s="15" customFormat="1" ht="15.75" thickBot="1" x14ac:dyDescent="0.25">
      <c r="A40" s="70">
        <v>38</v>
      </c>
      <c r="B40" s="67" t="s">
        <v>97</v>
      </c>
      <c r="C40" s="68" t="s">
        <v>98</v>
      </c>
      <c r="D40" s="69" t="s">
        <v>71</v>
      </c>
      <c r="E40" s="73">
        <v>40</v>
      </c>
      <c r="F40" s="63"/>
      <c r="G40" s="65">
        <f t="shared" si="0"/>
        <v>0</v>
      </c>
    </row>
    <row r="41" spans="1:7" s="15" customFormat="1" ht="15.75" thickBot="1" x14ac:dyDescent="0.25">
      <c r="A41" s="70">
        <v>39</v>
      </c>
      <c r="B41" s="67" t="s">
        <v>99</v>
      </c>
      <c r="C41" s="68" t="s">
        <v>100</v>
      </c>
      <c r="D41" s="69" t="s">
        <v>71</v>
      </c>
      <c r="E41" s="71">
        <v>70</v>
      </c>
      <c r="F41" s="63"/>
      <c r="G41" s="65">
        <f t="shared" si="0"/>
        <v>0</v>
      </c>
    </row>
    <row r="42" spans="1:7" s="15" customFormat="1" ht="15.75" thickBot="1" x14ac:dyDescent="0.25">
      <c r="A42" s="70">
        <v>40</v>
      </c>
      <c r="B42" s="67" t="s">
        <v>179</v>
      </c>
      <c r="C42" s="68" t="s">
        <v>180</v>
      </c>
      <c r="D42" s="69" t="s">
        <v>71</v>
      </c>
      <c r="E42" s="71">
        <v>150</v>
      </c>
      <c r="F42" s="63"/>
      <c r="G42" s="65">
        <f t="shared" si="0"/>
        <v>0</v>
      </c>
    </row>
    <row r="43" spans="1:7" s="15" customFormat="1" ht="15.75" thickBot="1" x14ac:dyDescent="0.25">
      <c r="A43" s="70">
        <v>41</v>
      </c>
      <c r="B43" s="67" t="s">
        <v>233</v>
      </c>
      <c r="C43" s="68" t="s">
        <v>234</v>
      </c>
      <c r="D43" s="69" t="s">
        <v>71</v>
      </c>
      <c r="E43" s="71">
        <v>640</v>
      </c>
      <c r="F43" s="63"/>
      <c r="G43" s="65">
        <f t="shared" si="0"/>
        <v>0</v>
      </c>
    </row>
    <row r="44" spans="1:7" s="15" customFormat="1" ht="15.75" thickBot="1" x14ac:dyDescent="0.25">
      <c r="A44" s="70">
        <v>42</v>
      </c>
      <c r="B44" s="67" t="s">
        <v>166</v>
      </c>
      <c r="C44" s="68" t="s">
        <v>235</v>
      </c>
      <c r="D44" s="69" t="s">
        <v>71</v>
      </c>
      <c r="E44" s="71">
        <v>250</v>
      </c>
      <c r="F44" s="63"/>
      <c r="G44" s="65">
        <f t="shared" si="0"/>
        <v>0</v>
      </c>
    </row>
    <row r="45" spans="1:7" s="15" customFormat="1" ht="15.75" thickBot="1" x14ac:dyDescent="0.25">
      <c r="A45" s="70">
        <v>43</v>
      </c>
      <c r="B45" s="67" t="s">
        <v>101</v>
      </c>
      <c r="C45" s="68" t="s">
        <v>102</v>
      </c>
      <c r="D45" s="69" t="s">
        <v>71</v>
      </c>
      <c r="E45" s="71">
        <v>1155</v>
      </c>
      <c r="F45" s="63"/>
      <c r="G45" s="65">
        <f t="shared" si="0"/>
        <v>0</v>
      </c>
    </row>
    <row r="46" spans="1:7" s="15" customFormat="1" ht="15.75" thickBot="1" x14ac:dyDescent="0.25">
      <c r="A46" s="70">
        <v>44</v>
      </c>
      <c r="B46" s="67">
        <v>56100010</v>
      </c>
      <c r="C46" s="68" t="s">
        <v>181</v>
      </c>
      <c r="D46" s="69" t="s">
        <v>69</v>
      </c>
      <c r="E46" s="71">
        <v>2</v>
      </c>
      <c r="F46" s="63"/>
      <c r="G46" s="65">
        <f t="shared" si="0"/>
        <v>0</v>
      </c>
    </row>
    <row r="47" spans="1:7" s="15" customFormat="1" ht="15.75" thickBot="1" x14ac:dyDescent="0.25">
      <c r="A47" s="70">
        <v>45</v>
      </c>
      <c r="B47" s="67">
        <v>56100020</v>
      </c>
      <c r="C47" s="68" t="s">
        <v>182</v>
      </c>
      <c r="D47" s="69" t="s">
        <v>69</v>
      </c>
      <c r="E47" s="71">
        <v>5</v>
      </c>
      <c r="F47" s="63"/>
      <c r="G47" s="65">
        <f t="shared" si="0"/>
        <v>0</v>
      </c>
    </row>
    <row r="48" spans="1:7" s="15" customFormat="1" ht="15.75" thickBot="1" x14ac:dyDescent="0.25">
      <c r="A48" s="70">
        <v>46</v>
      </c>
      <c r="B48" s="67">
        <v>56102900</v>
      </c>
      <c r="C48" s="68" t="s">
        <v>183</v>
      </c>
      <c r="D48" s="69" t="s">
        <v>71</v>
      </c>
      <c r="E48" s="71">
        <v>80</v>
      </c>
      <c r="F48" s="63"/>
      <c r="G48" s="65">
        <f t="shared" si="0"/>
        <v>0</v>
      </c>
    </row>
    <row r="49" spans="1:7" s="15" customFormat="1" ht="15.75" thickBot="1" x14ac:dyDescent="0.25">
      <c r="A49" s="70">
        <v>47</v>
      </c>
      <c r="B49" s="67">
        <v>56103000</v>
      </c>
      <c r="C49" s="68" t="s">
        <v>184</v>
      </c>
      <c r="D49" s="69" t="s">
        <v>71</v>
      </c>
      <c r="E49" s="71">
        <v>1318</v>
      </c>
      <c r="F49" s="63"/>
      <c r="G49" s="65">
        <f t="shared" si="0"/>
        <v>0</v>
      </c>
    </row>
    <row r="50" spans="1:7" s="15" customFormat="1" ht="15.75" thickBot="1" x14ac:dyDescent="0.25">
      <c r="A50" s="70">
        <v>48</v>
      </c>
      <c r="B50" s="67">
        <v>56105000</v>
      </c>
      <c r="C50" s="68" t="s">
        <v>185</v>
      </c>
      <c r="D50" s="69" t="s">
        <v>69</v>
      </c>
      <c r="E50" s="71">
        <v>2</v>
      </c>
      <c r="F50" s="63"/>
      <c r="G50" s="65">
        <f t="shared" si="0"/>
        <v>0</v>
      </c>
    </row>
    <row r="51" spans="1:7" s="15" customFormat="1" ht="15.75" thickBot="1" x14ac:dyDescent="0.25">
      <c r="A51" s="70">
        <v>49</v>
      </c>
      <c r="B51" s="67">
        <v>56105200</v>
      </c>
      <c r="C51" s="68" t="s">
        <v>236</v>
      </c>
      <c r="D51" s="69" t="s">
        <v>69</v>
      </c>
      <c r="E51" s="71">
        <v>4</v>
      </c>
      <c r="F51" s="63"/>
      <c r="G51" s="65">
        <f t="shared" si="0"/>
        <v>0</v>
      </c>
    </row>
    <row r="52" spans="1:7" s="15" customFormat="1" ht="15.75" thickBot="1" x14ac:dyDescent="0.25">
      <c r="A52" s="70">
        <v>50</v>
      </c>
      <c r="B52" s="67">
        <v>56109400</v>
      </c>
      <c r="C52" s="68" t="s">
        <v>237</v>
      </c>
      <c r="D52" s="69" t="s">
        <v>69</v>
      </c>
      <c r="E52" s="71">
        <v>1</v>
      </c>
      <c r="F52" s="63"/>
      <c r="G52" s="65">
        <f t="shared" si="0"/>
        <v>0</v>
      </c>
    </row>
    <row r="53" spans="1:7" s="15" customFormat="1" ht="15.75" thickBot="1" x14ac:dyDescent="0.25">
      <c r="A53" s="70">
        <v>51</v>
      </c>
      <c r="B53" s="67">
        <v>56109420</v>
      </c>
      <c r="C53" s="68" t="s">
        <v>186</v>
      </c>
      <c r="D53" s="69" t="s">
        <v>69</v>
      </c>
      <c r="E53" s="71">
        <v>11</v>
      </c>
      <c r="F53" s="63"/>
      <c r="G53" s="65">
        <f t="shared" si="0"/>
        <v>0</v>
      </c>
    </row>
    <row r="54" spans="1:7" s="15" customFormat="1" ht="15.75" thickBot="1" x14ac:dyDescent="0.25">
      <c r="A54" s="70">
        <v>52</v>
      </c>
      <c r="B54" s="67">
        <v>56200300</v>
      </c>
      <c r="C54" s="68" t="s">
        <v>187</v>
      </c>
      <c r="D54" s="69" t="s">
        <v>188</v>
      </c>
      <c r="E54" s="71">
        <v>569</v>
      </c>
      <c r="F54" s="63"/>
      <c r="G54" s="65">
        <f t="shared" si="0"/>
        <v>0</v>
      </c>
    </row>
    <row r="55" spans="1:7" s="15" customFormat="1" ht="15.75" thickBot="1" x14ac:dyDescent="0.25">
      <c r="A55" s="70">
        <v>53</v>
      </c>
      <c r="B55" s="67">
        <v>56200500</v>
      </c>
      <c r="C55" s="68" t="s">
        <v>189</v>
      </c>
      <c r="D55" s="69" t="s">
        <v>188</v>
      </c>
      <c r="E55" s="71">
        <v>46</v>
      </c>
      <c r="F55" s="63"/>
      <c r="G55" s="65">
        <f t="shared" si="0"/>
        <v>0</v>
      </c>
    </row>
    <row r="56" spans="1:7" s="15" customFormat="1" ht="15.75" thickBot="1" x14ac:dyDescent="0.25">
      <c r="A56" s="70">
        <v>54</v>
      </c>
      <c r="B56" s="67">
        <v>56400500</v>
      </c>
      <c r="C56" s="68" t="s">
        <v>190</v>
      </c>
      <c r="D56" s="69" t="s">
        <v>69</v>
      </c>
      <c r="E56" s="71">
        <v>4</v>
      </c>
      <c r="F56" s="63"/>
      <c r="G56" s="65">
        <f t="shared" si="0"/>
        <v>0</v>
      </c>
    </row>
    <row r="57" spans="1:7" s="15" customFormat="1" ht="15.75" thickBot="1" x14ac:dyDescent="0.25">
      <c r="A57" s="70">
        <v>55</v>
      </c>
      <c r="B57" s="67">
        <v>56400600</v>
      </c>
      <c r="C57" s="68" t="s">
        <v>191</v>
      </c>
      <c r="D57" s="69" t="s">
        <v>69</v>
      </c>
      <c r="E57" s="71">
        <v>4</v>
      </c>
      <c r="F57" s="63"/>
      <c r="G57" s="65">
        <f t="shared" si="0"/>
        <v>0</v>
      </c>
    </row>
    <row r="58" spans="1:7" s="15" customFormat="1" ht="15.75" thickBot="1" x14ac:dyDescent="0.25">
      <c r="A58" s="70">
        <v>56</v>
      </c>
      <c r="B58" s="67">
        <v>56400700</v>
      </c>
      <c r="C58" s="68" t="s">
        <v>192</v>
      </c>
      <c r="D58" s="69" t="s">
        <v>69</v>
      </c>
      <c r="E58" s="71">
        <v>1</v>
      </c>
      <c r="F58" s="63"/>
      <c r="G58" s="65">
        <f t="shared" ref="G58:G118" si="1">SUM(E58*F58)</f>
        <v>0</v>
      </c>
    </row>
    <row r="59" spans="1:7" s="15" customFormat="1" ht="15" customHeight="1" thickBot="1" x14ac:dyDescent="0.25">
      <c r="A59" s="70">
        <v>57</v>
      </c>
      <c r="B59" s="67">
        <v>60221100</v>
      </c>
      <c r="C59" s="68" t="s">
        <v>193</v>
      </c>
      <c r="D59" s="69" t="s">
        <v>69</v>
      </c>
      <c r="E59" s="71">
        <v>2</v>
      </c>
      <c r="F59" s="63"/>
      <c r="G59" s="65">
        <f t="shared" si="1"/>
        <v>0</v>
      </c>
    </row>
    <row r="60" spans="1:7" s="15" customFormat="1" ht="15.75" thickBot="1" x14ac:dyDescent="0.25">
      <c r="A60" s="70">
        <v>58</v>
      </c>
      <c r="B60" s="67">
        <v>60500040</v>
      </c>
      <c r="C60" s="68" t="s">
        <v>157</v>
      </c>
      <c r="D60" s="69" t="s">
        <v>69</v>
      </c>
      <c r="E60" s="71">
        <v>2</v>
      </c>
      <c r="F60" s="63"/>
      <c r="G60" s="65">
        <f t="shared" si="1"/>
        <v>0</v>
      </c>
    </row>
    <row r="61" spans="1:7" s="15" customFormat="1" ht="15.75" thickBot="1" x14ac:dyDescent="0.25">
      <c r="A61" s="70">
        <v>59</v>
      </c>
      <c r="B61" s="67" t="s">
        <v>194</v>
      </c>
      <c r="C61" s="68" t="s">
        <v>195</v>
      </c>
      <c r="D61" s="69" t="s">
        <v>69</v>
      </c>
      <c r="E61" s="71">
        <v>3</v>
      </c>
      <c r="F61" s="63"/>
      <c r="G61" s="65">
        <f t="shared" si="1"/>
        <v>0</v>
      </c>
    </row>
    <row r="62" spans="1:7" s="15" customFormat="1" ht="15.75" thickBot="1" x14ac:dyDescent="0.25">
      <c r="A62" s="70">
        <v>60</v>
      </c>
      <c r="B62" s="67" t="s">
        <v>196</v>
      </c>
      <c r="C62" s="68" t="s">
        <v>197</v>
      </c>
      <c r="D62" s="69" t="s">
        <v>69</v>
      </c>
      <c r="E62" s="71">
        <v>1</v>
      </c>
      <c r="F62" s="63"/>
      <c r="G62" s="65">
        <f t="shared" si="1"/>
        <v>0</v>
      </c>
    </row>
    <row r="63" spans="1:7" s="15" customFormat="1" ht="15.75" thickBot="1" x14ac:dyDescent="0.25">
      <c r="A63" s="70">
        <v>61</v>
      </c>
      <c r="B63" s="67" t="s">
        <v>198</v>
      </c>
      <c r="C63" s="68" t="s">
        <v>199</v>
      </c>
      <c r="D63" s="69" t="s">
        <v>69</v>
      </c>
      <c r="E63" s="71">
        <v>27</v>
      </c>
      <c r="F63" s="63"/>
      <c r="G63" s="65">
        <f t="shared" si="1"/>
        <v>0</v>
      </c>
    </row>
    <row r="64" spans="1:7" s="15" customFormat="1" ht="15.75" thickBot="1" x14ac:dyDescent="0.25">
      <c r="A64" s="70">
        <v>62</v>
      </c>
      <c r="B64" s="67" t="s">
        <v>198</v>
      </c>
      <c r="C64" s="68" t="s">
        <v>200</v>
      </c>
      <c r="D64" s="69" t="s">
        <v>69</v>
      </c>
      <c r="E64" s="71">
        <v>3</v>
      </c>
      <c r="F64" s="63"/>
      <c r="G64" s="65">
        <f t="shared" si="1"/>
        <v>0</v>
      </c>
    </row>
    <row r="65" spans="1:7" s="15" customFormat="1" ht="15.75" thickBot="1" x14ac:dyDescent="0.25">
      <c r="A65" s="70">
        <v>63</v>
      </c>
      <c r="B65" s="67" t="s">
        <v>166</v>
      </c>
      <c r="C65" s="68" t="s">
        <v>201</v>
      </c>
      <c r="D65" s="69" t="s">
        <v>69</v>
      </c>
      <c r="E65" s="71">
        <v>2</v>
      </c>
      <c r="F65" s="63"/>
      <c r="G65" s="65">
        <f t="shared" si="1"/>
        <v>0</v>
      </c>
    </row>
    <row r="66" spans="1:7" s="15" customFormat="1" ht="15.75" thickBot="1" x14ac:dyDescent="0.25">
      <c r="A66" s="70">
        <v>64</v>
      </c>
      <c r="B66" s="67" t="s">
        <v>166</v>
      </c>
      <c r="C66" s="68" t="s">
        <v>202</v>
      </c>
      <c r="D66" s="69" t="s">
        <v>69</v>
      </c>
      <c r="E66" s="71">
        <v>1</v>
      </c>
      <c r="F66" s="63"/>
      <c r="G66" s="65">
        <f t="shared" si="1"/>
        <v>0</v>
      </c>
    </row>
    <row r="67" spans="1:7" s="15" customFormat="1" ht="15.75" thickBot="1" x14ac:dyDescent="0.25">
      <c r="A67" s="70">
        <v>65</v>
      </c>
      <c r="B67" s="67" t="s">
        <v>166</v>
      </c>
      <c r="C67" s="68" t="s">
        <v>203</v>
      </c>
      <c r="D67" s="69" t="s">
        <v>69</v>
      </c>
      <c r="E67" s="71">
        <v>30</v>
      </c>
      <c r="F67" s="63"/>
      <c r="G67" s="65">
        <f t="shared" si="1"/>
        <v>0</v>
      </c>
    </row>
    <row r="68" spans="1:7" s="15" customFormat="1" ht="31.9" customHeight="1" thickBot="1" x14ac:dyDescent="0.25">
      <c r="A68" s="70">
        <v>66</v>
      </c>
      <c r="B68" s="67" t="s">
        <v>166</v>
      </c>
      <c r="C68" s="68" t="s">
        <v>204</v>
      </c>
      <c r="D68" s="69" t="s">
        <v>69</v>
      </c>
      <c r="E68" s="71">
        <v>4</v>
      </c>
      <c r="F68" s="63"/>
      <c r="G68" s="65">
        <f t="shared" si="1"/>
        <v>0</v>
      </c>
    </row>
    <row r="69" spans="1:7" s="15" customFormat="1" ht="15" customHeight="1" thickBot="1" x14ac:dyDescent="0.25">
      <c r="A69" s="70">
        <v>67</v>
      </c>
      <c r="B69" s="67" t="s">
        <v>103</v>
      </c>
      <c r="C69" s="68" t="s">
        <v>205</v>
      </c>
      <c r="D69" s="69" t="s">
        <v>69</v>
      </c>
      <c r="E69" s="71">
        <v>5</v>
      </c>
      <c r="F69" s="63"/>
      <c r="G69" s="65">
        <f t="shared" si="1"/>
        <v>0</v>
      </c>
    </row>
    <row r="70" spans="1:7" s="15" customFormat="1" ht="15" customHeight="1" thickBot="1" x14ac:dyDescent="0.25">
      <c r="A70" s="70">
        <v>68</v>
      </c>
      <c r="B70" s="67" t="s">
        <v>206</v>
      </c>
      <c r="C70" s="68" t="s">
        <v>207</v>
      </c>
      <c r="D70" s="69" t="s">
        <v>69</v>
      </c>
      <c r="E70" s="71">
        <v>3</v>
      </c>
      <c r="F70" s="63"/>
      <c r="G70" s="65">
        <f t="shared" si="1"/>
        <v>0</v>
      </c>
    </row>
    <row r="71" spans="1:7" s="15" customFormat="1" ht="15" customHeight="1" thickBot="1" x14ac:dyDescent="0.25">
      <c r="A71" s="70">
        <v>69</v>
      </c>
      <c r="B71" s="67" t="s">
        <v>238</v>
      </c>
      <c r="C71" s="68" t="s">
        <v>239</v>
      </c>
      <c r="D71" s="69" t="s">
        <v>69</v>
      </c>
      <c r="E71" s="71">
        <v>1</v>
      </c>
      <c r="F71" s="63"/>
      <c r="G71" s="65">
        <f t="shared" si="1"/>
        <v>0</v>
      </c>
    </row>
    <row r="72" spans="1:7" s="15" customFormat="1" ht="15" customHeight="1" thickBot="1" x14ac:dyDescent="0.25">
      <c r="A72" s="70">
        <v>70</v>
      </c>
      <c r="B72" s="67" t="s">
        <v>166</v>
      </c>
      <c r="C72" s="68" t="s">
        <v>208</v>
      </c>
      <c r="D72" s="69" t="s">
        <v>69</v>
      </c>
      <c r="E72" s="71">
        <v>2</v>
      </c>
      <c r="F72" s="63"/>
      <c r="G72" s="65">
        <f t="shared" si="1"/>
        <v>0</v>
      </c>
    </row>
    <row r="73" spans="1:7" s="15" customFormat="1" ht="15" customHeight="1" thickBot="1" x14ac:dyDescent="0.25">
      <c r="A73" s="70">
        <v>71</v>
      </c>
      <c r="B73" s="67" t="s">
        <v>240</v>
      </c>
      <c r="C73" s="68" t="s">
        <v>241</v>
      </c>
      <c r="D73" s="69" t="s">
        <v>69</v>
      </c>
      <c r="E73" s="71">
        <v>1</v>
      </c>
      <c r="F73" s="63"/>
      <c r="G73" s="65">
        <f t="shared" si="1"/>
        <v>0</v>
      </c>
    </row>
    <row r="74" spans="1:7" s="15" customFormat="1" ht="15.75" thickBot="1" x14ac:dyDescent="0.25">
      <c r="A74" s="70">
        <v>72</v>
      </c>
      <c r="B74" s="67" t="s">
        <v>104</v>
      </c>
      <c r="C74" s="68" t="s">
        <v>209</v>
      </c>
      <c r="D74" s="69" t="s">
        <v>71</v>
      </c>
      <c r="E74" s="71">
        <v>2</v>
      </c>
      <c r="F74" s="63"/>
      <c r="G74" s="65">
        <f t="shared" si="1"/>
        <v>0</v>
      </c>
    </row>
    <row r="75" spans="1:7" s="15" customFormat="1" ht="15.75" thickBot="1" x14ac:dyDescent="0.25">
      <c r="A75" s="70">
        <v>73</v>
      </c>
      <c r="B75" s="67" t="s">
        <v>210</v>
      </c>
      <c r="C75" s="68" t="s">
        <v>211</v>
      </c>
      <c r="D75" s="69" t="s">
        <v>69</v>
      </c>
      <c r="E75" s="73">
        <v>4</v>
      </c>
      <c r="F75" s="63"/>
      <c r="G75" s="65">
        <f t="shared" si="1"/>
        <v>0</v>
      </c>
    </row>
    <row r="76" spans="1:7" s="15" customFormat="1" ht="15.75" thickBot="1" x14ac:dyDescent="0.25">
      <c r="A76" s="70">
        <v>74</v>
      </c>
      <c r="B76" s="67" t="s">
        <v>212</v>
      </c>
      <c r="C76" s="68" t="s">
        <v>242</v>
      </c>
      <c r="D76" s="69" t="s">
        <v>69</v>
      </c>
      <c r="E76" s="73">
        <v>9</v>
      </c>
      <c r="F76" s="63"/>
      <c r="G76" s="65">
        <f t="shared" si="1"/>
        <v>0</v>
      </c>
    </row>
    <row r="77" spans="1:7" s="15" customFormat="1" ht="15.75" thickBot="1" x14ac:dyDescent="0.25">
      <c r="A77" s="70">
        <v>75</v>
      </c>
      <c r="B77" s="67" t="s">
        <v>213</v>
      </c>
      <c r="C77" s="68" t="s">
        <v>214</v>
      </c>
      <c r="D77" s="69" t="s">
        <v>69</v>
      </c>
      <c r="E77" s="73">
        <v>2</v>
      </c>
      <c r="F77" s="63"/>
      <c r="G77" s="65">
        <f t="shared" si="1"/>
        <v>0</v>
      </c>
    </row>
    <row r="78" spans="1:7" s="15" customFormat="1" ht="15.75" thickBot="1" x14ac:dyDescent="0.25">
      <c r="A78" s="70">
        <v>76</v>
      </c>
      <c r="B78" s="67" t="s">
        <v>215</v>
      </c>
      <c r="C78" s="68" t="s">
        <v>216</v>
      </c>
      <c r="D78" s="69" t="s">
        <v>69</v>
      </c>
      <c r="E78" s="73">
        <v>2</v>
      </c>
      <c r="F78" s="63"/>
      <c r="G78" s="65">
        <f t="shared" si="1"/>
        <v>0</v>
      </c>
    </row>
    <row r="79" spans="1:7" s="15" customFormat="1" ht="15.75" thickBot="1" x14ac:dyDescent="0.25">
      <c r="A79" s="70">
        <v>77</v>
      </c>
      <c r="B79" s="67" t="s">
        <v>105</v>
      </c>
      <c r="C79" s="68" t="s">
        <v>106</v>
      </c>
      <c r="D79" s="69" t="s">
        <v>69</v>
      </c>
      <c r="E79" s="71">
        <v>7</v>
      </c>
      <c r="F79" s="63"/>
      <c r="G79" s="65">
        <f t="shared" si="1"/>
        <v>0</v>
      </c>
    </row>
    <row r="80" spans="1:7" s="15" customFormat="1" ht="15.75" thickBot="1" x14ac:dyDescent="0.25">
      <c r="A80" s="70">
        <v>78</v>
      </c>
      <c r="B80" s="67" t="s">
        <v>243</v>
      </c>
      <c r="C80" s="68" t="s">
        <v>107</v>
      </c>
      <c r="D80" s="69" t="s">
        <v>69</v>
      </c>
      <c r="E80" s="71">
        <v>6</v>
      </c>
      <c r="F80" s="63"/>
      <c r="G80" s="65">
        <f t="shared" si="1"/>
        <v>0</v>
      </c>
    </row>
    <row r="81" spans="1:7" s="15" customFormat="1" ht="15.75" thickBot="1" x14ac:dyDescent="0.25">
      <c r="A81" s="70">
        <v>79</v>
      </c>
      <c r="B81" s="67">
        <v>60600605</v>
      </c>
      <c r="C81" s="68" t="s">
        <v>109</v>
      </c>
      <c r="D81" s="69" t="s">
        <v>71</v>
      </c>
      <c r="E81" s="71">
        <v>788</v>
      </c>
      <c r="F81" s="63"/>
      <c r="G81" s="65">
        <f t="shared" si="1"/>
        <v>0</v>
      </c>
    </row>
    <row r="82" spans="1:7" s="15" customFormat="1" ht="15.75" thickBot="1" x14ac:dyDescent="0.25">
      <c r="A82" s="70">
        <v>80</v>
      </c>
      <c r="B82" s="67" t="s">
        <v>108</v>
      </c>
      <c r="C82" s="68" t="s">
        <v>217</v>
      </c>
      <c r="D82" s="69" t="s">
        <v>71</v>
      </c>
      <c r="E82" s="73">
        <v>2620</v>
      </c>
      <c r="F82" s="63"/>
      <c r="G82" s="65">
        <f t="shared" si="1"/>
        <v>0</v>
      </c>
    </row>
    <row r="83" spans="1:7" s="15" customFormat="1" ht="15.75" thickBot="1" x14ac:dyDescent="0.25">
      <c r="A83" s="70">
        <v>81</v>
      </c>
      <c r="B83" s="67" t="s">
        <v>166</v>
      </c>
      <c r="C83" s="68" t="s">
        <v>218</v>
      </c>
      <c r="D83" s="69" t="s">
        <v>69</v>
      </c>
      <c r="E83" s="73">
        <v>2</v>
      </c>
      <c r="F83" s="63"/>
      <c r="G83" s="65">
        <f t="shared" si="1"/>
        <v>0</v>
      </c>
    </row>
    <row r="84" spans="1:7" s="15" customFormat="1" ht="15.75" thickBot="1" x14ac:dyDescent="0.25">
      <c r="A84" s="70">
        <v>82</v>
      </c>
      <c r="B84" s="67" t="s">
        <v>110</v>
      </c>
      <c r="C84" s="68" t="s">
        <v>111</v>
      </c>
      <c r="D84" s="69" t="s">
        <v>84</v>
      </c>
      <c r="E84" s="73">
        <v>6</v>
      </c>
      <c r="F84" s="63"/>
      <c r="G84" s="65">
        <f t="shared" si="1"/>
        <v>0</v>
      </c>
    </row>
    <row r="85" spans="1:7" s="15" customFormat="1" ht="15.75" thickBot="1" x14ac:dyDescent="0.25">
      <c r="A85" s="70">
        <v>83</v>
      </c>
      <c r="B85" s="67">
        <v>66900200</v>
      </c>
      <c r="C85" s="68" t="s">
        <v>156</v>
      </c>
      <c r="D85" s="69" t="s">
        <v>66</v>
      </c>
      <c r="E85" s="73">
        <v>1780</v>
      </c>
      <c r="F85" s="63"/>
      <c r="G85" s="65">
        <f t="shared" si="1"/>
        <v>0</v>
      </c>
    </row>
    <row r="86" spans="1:7" s="15" customFormat="1" ht="15.75" thickBot="1" x14ac:dyDescent="0.25">
      <c r="A86" s="70">
        <v>84</v>
      </c>
      <c r="B86" s="67">
        <v>66900530</v>
      </c>
      <c r="C86" s="68" t="s">
        <v>153</v>
      </c>
      <c r="D86" s="69" t="s">
        <v>69</v>
      </c>
      <c r="E86" s="73">
        <v>1</v>
      </c>
      <c r="F86" s="63"/>
      <c r="G86" s="65">
        <f t="shared" si="1"/>
        <v>0</v>
      </c>
    </row>
    <row r="87" spans="1:7" s="15" customFormat="1" ht="15.75" thickBot="1" x14ac:dyDescent="0.25">
      <c r="A87" s="70">
        <v>85</v>
      </c>
      <c r="B87" s="67">
        <v>66901001</v>
      </c>
      <c r="C87" s="68" t="s">
        <v>154</v>
      </c>
      <c r="D87" s="69" t="s">
        <v>114</v>
      </c>
      <c r="E87" s="73">
        <v>1</v>
      </c>
      <c r="F87" s="63"/>
      <c r="G87" s="65">
        <f t="shared" si="1"/>
        <v>0</v>
      </c>
    </row>
    <row r="88" spans="1:7" s="15" customFormat="1" ht="15.75" thickBot="1" x14ac:dyDescent="0.25">
      <c r="A88" s="70">
        <v>86</v>
      </c>
      <c r="B88" s="67">
        <v>66901003</v>
      </c>
      <c r="C88" s="68" t="s">
        <v>155</v>
      </c>
      <c r="D88" s="69" t="s">
        <v>114</v>
      </c>
      <c r="E88" s="73">
        <v>1</v>
      </c>
      <c r="F88" s="63"/>
      <c r="G88" s="65">
        <f t="shared" si="1"/>
        <v>0</v>
      </c>
    </row>
    <row r="89" spans="1:7" s="15" customFormat="1" ht="15.75" thickBot="1" x14ac:dyDescent="0.25">
      <c r="A89" s="70">
        <v>87</v>
      </c>
      <c r="B89" s="67">
        <v>66901006</v>
      </c>
      <c r="C89" s="68" t="s">
        <v>219</v>
      </c>
      <c r="D89" s="69" t="s">
        <v>220</v>
      </c>
      <c r="E89" s="73">
        <v>20</v>
      </c>
      <c r="F89" s="63"/>
      <c r="G89" s="65">
        <f t="shared" si="1"/>
        <v>0</v>
      </c>
    </row>
    <row r="90" spans="1:7" s="15" customFormat="1" ht="15.75" thickBot="1" x14ac:dyDescent="0.25">
      <c r="A90" s="70">
        <v>88</v>
      </c>
      <c r="B90" s="67" t="s">
        <v>112</v>
      </c>
      <c r="C90" s="68" t="s">
        <v>113</v>
      </c>
      <c r="D90" s="69" t="s">
        <v>114</v>
      </c>
      <c r="E90" s="73">
        <v>1</v>
      </c>
      <c r="F90" s="63"/>
      <c r="G90" s="65">
        <f t="shared" si="1"/>
        <v>0</v>
      </c>
    </row>
    <row r="91" spans="1:7" s="15" customFormat="1" ht="15.75" thickBot="1" x14ac:dyDescent="0.25">
      <c r="A91" s="70">
        <v>89</v>
      </c>
      <c r="B91" s="67" t="s">
        <v>221</v>
      </c>
      <c r="C91" s="68" t="s">
        <v>222</v>
      </c>
      <c r="D91" s="69" t="s">
        <v>86</v>
      </c>
      <c r="E91" s="73">
        <v>53</v>
      </c>
      <c r="F91" s="63"/>
      <c r="G91" s="65">
        <f t="shared" si="1"/>
        <v>0</v>
      </c>
    </row>
    <row r="92" spans="1:7" s="15" customFormat="1" ht="15.75" thickBot="1" x14ac:dyDescent="0.25">
      <c r="A92" s="70">
        <v>90</v>
      </c>
      <c r="B92" s="67" t="s">
        <v>115</v>
      </c>
      <c r="C92" s="68" t="s">
        <v>116</v>
      </c>
      <c r="D92" s="69" t="s">
        <v>69</v>
      </c>
      <c r="E92" s="73">
        <v>9</v>
      </c>
      <c r="F92" s="63"/>
      <c r="G92" s="65">
        <f t="shared" si="1"/>
        <v>0</v>
      </c>
    </row>
    <row r="93" spans="1:7" s="15" customFormat="1" ht="15.75" thickBot="1" x14ac:dyDescent="0.25">
      <c r="A93" s="70">
        <v>91</v>
      </c>
      <c r="B93" s="67" t="s">
        <v>117</v>
      </c>
      <c r="C93" s="68" t="s">
        <v>223</v>
      </c>
      <c r="D93" s="69" t="s">
        <v>69</v>
      </c>
      <c r="E93" s="73">
        <v>9</v>
      </c>
      <c r="F93" s="63"/>
      <c r="G93" s="65">
        <f t="shared" si="1"/>
        <v>0</v>
      </c>
    </row>
    <row r="94" spans="1:7" s="15" customFormat="1" ht="15.75" thickBot="1" x14ac:dyDescent="0.25">
      <c r="A94" s="70">
        <v>92</v>
      </c>
      <c r="B94" s="67" t="s">
        <v>118</v>
      </c>
      <c r="C94" s="68" t="s">
        <v>119</v>
      </c>
      <c r="D94" s="69" t="s">
        <v>69</v>
      </c>
      <c r="E94" s="73">
        <v>13</v>
      </c>
      <c r="F94" s="63"/>
      <c r="G94" s="65">
        <f t="shared" si="1"/>
        <v>0</v>
      </c>
    </row>
    <row r="95" spans="1:7" s="15" customFormat="1" ht="15.75" thickBot="1" x14ac:dyDescent="0.25">
      <c r="A95" s="70">
        <v>93</v>
      </c>
      <c r="B95" s="67">
        <v>78000650</v>
      </c>
      <c r="C95" s="68" t="s">
        <v>224</v>
      </c>
      <c r="D95" s="69" t="s">
        <v>71</v>
      </c>
      <c r="E95" s="73">
        <v>574</v>
      </c>
      <c r="F95" s="63"/>
      <c r="G95" s="65">
        <f t="shared" si="1"/>
        <v>0</v>
      </c>
    </row>
    <row r="96" spans="1:7" s="15" customFormat="1" ht="15.75" thickBot="1" x14ac:dyDescent="0.25">
      <c r="A96" s="70">
        <v>94</v>
      </c>
      <c r="B96" s="67">
        <v>78008210</v>
      </c>
      <c r="C96" s="68" t="s">
        <v>244</v>
      </c>
      <c r="D96" s="69" t="s">
        <v>71</v>
      </c>
      <c r="E96" s="73">
        <v>800</v>
      </c>
      <c r="F96" s="63"/>
      <c r="G96" s="65">
        <f t="shared" si="1"/>
        <v>0</v>
      </c>
    </row>
    <row r="97" spans="1:7" s="15" customFormat="1" ht="15.75" thickBot="1" x14ac:dyDescent="0.25">
      <c r="A97" s="70">
        <v>95</v>
      </c>
      <c r="B97" s="67" t="s">
        <v>125</v>
      </c>
      <c r="C97" s="68" t="s">
        <v>126</v>
      </c>
      <c r="D97" s="69" t="s">
        <v>71</v>
      </c>
      <c r="E97" s="73">
        <v>21</v>
      </c>
      <c r="F97" s="63"/>
      <c r="G97" s="65">
        <f t="shared" si="1"/>
        <v>0</v>
      </c>
    </row>
    <row r="98" spans="1:7" s="15" customFormat="1" ht="15.75" thickBot="1" x14ac:dyDescent="0.25">
      <c r="A98" s="70">
        <v>96</v>
      </c>
      <c r="B98" s="67" t="s">
        <v>245</v>
      </c>
      <c r="C98" s="68" t="s">
        <v>246</v>
      </c>
      <c r="D98" s="69" t="s">
        <v>71</v>
      </c>
      <c r="E98" s="73">
        <v>58</v>
      </c>
      <c r="F98" s="63"/>
      <c r="G98" s="65">
        <f t="shared" si="1"/>
        <v>0</v>
      </c>
    </row>
    <row r="99" spans="1:7" s="15" customFormat="1" ht="26.25" thickBot="1" x14ac:dyDescent="0.25">
      <c r="A99" s="70">
        <v>97</v>
      </c>
      <c r="B99" s="67" t="s">
        <v>127</v>
      </c>
      <c r="C99" s="68" t="s">
        <v>128</v>
      </c>
      <c r="D99" s="69" t="s">
        <v>71</v>
      </c>
      <c r="E99" s="73">
        <v>1402</v>
      </c>
      <c r="F99" s="63"/>
      <c r="G99" s="65">
        <f t="shared" si="1"/>
        <v>0</v>
      </c>
    </row>
    <row r="100" spans="1:7" s="15" customFormat="1" ht="26.25" thickBot="1" x14ac:dyDescent="0.25">
      <c r="A100" s="70">
        <v>98</v>
      </c>
      <c r="B100" s="67" t="s">
        <v>129</v>
      </c>
      <c r="C100" s="68" t="s">
        <v>130</v>
      </c>
      <c r="D100" s="69" t="s">
        <v>71</v>
      </c>
      <c r="E100" s="73">
        <v>271</v>
      </c>
      <c r="F100" s="63"/>
      <c r="G100" s="65">
        <f t="shared" si="1"/>
        <v>0</v>
      </c>
    </row>
    <row r="101" spans="1:7" s="15" customFormat="1" ht="26.25" thickBot="1" x14ac:dyDescent="0.25">
      <c r="A101" s="70">
        <v>99</v>
      </c>
      <c r="B101" s="67" t="s">
        <v>247</v>
      </c>
      <c r="C101" s="68" t="s">
        <v>248</v>
      </c>
      <c r="D101" s="69" t="s">
        <v>71</v>
      </c>
      <c r="E101" s="73">
        <v>127</v>
      </c>
      <c r="F101" s="63"/>
      <c r="G101" s="65">
        <f t="shared" si="1"/>
        <v>0</v>
      </c>
    </row>
    <row r="102" spans="1:7" s="15" customFormat="1" ht="15.75" thickBot="1" x14ac:dyDescent="0.25">
      <c r="A102" s="70">
        <v>100</v>
      </c>
      <c r="B102" s="67" t="s">
        <v>131</v>
      </c>
      <c r="C102" s="68" t="s">
        <v>132</v>
      </c>
      <c r="D102" s="69" t="s">
        <v>69</v>
      </c>
      <c r="E102" s="73">
        <v>4</v>
      </c>
      <c r="F102" s="63"/>
      <c r="G102" s="65">
        <f t="shared" si="1"/>
        <v>0</v>
      </c>
    </row>
    <row r="103" spans="1:7" s="15" customFormat="1" ht="15.75" thickBot="1" x14ac:dyDescent="0.25">
      <c r="A103" s="70">
        <v>101</v>
      </c>
      <c r="B103" s="67" t="s">
        <v>133</v>
      </c>
      <c r="C103" s="68" t="s">
        <v>134</v>
      </c>
      <c r="D103" s="69" t="s">
        <v>69</v>
      </c>
      <c r="E103" s="73">
        <v>2</v>
      </c>
      <c r="F103" s="63"/>
      <c r="G103" s="65">
        <f t="shared" si="1"/>
        <v>0</v>
      </c>
    </row>
    <row r="104" spans="1:7" s="15" customFormat="1" ht="15.75" thickBot="1" x14ac:dyDescent="0.25">
      <c r="A104" s="70">
        <v>102</v>
      </c>
      <c r="B104" s="67" t="s">
        <v>249</v>
      </c>
      <c r="C104" s="68" t="s">
        <v>250</v>
      </c>
      <c r="D104" s="69" t="s">
        <v>69</v>
      </c>
      <c r="E104" s="73">
        <v>2</v>
      </c>
      <c r="F104" s="63"/>
      <c r="G104" s="65">
        <f t="shared" si="1"/>
        <v>0</v>
      </c>
    </row>
    <row r="105" spans="1:7" s="15" customFormat="1" ht="15.75" thickBot="1" x14ac:dyDescent="0.25">
      <c r="A105" s="70">
        <v>103</v>
      </c>
      <c r="B105" s="67" t="s">
        <v>251</v>
      </c>
      <c r="C105" s="68" t="s">
        <v>252</v>
      </c>
      <c r="D105" s="69" t="s">
        <v>69</v>
      </c>
      <c r="E105" s="73">
        <v>8</v>
      </c>
      <c r="F105" s="63"/>
      <c r="G105" s="65">
        <f t="shared" si="1"/>
        <v>0</v>
      </c>
    </row>
    <row r="106" spans="1:7" s="15" customFormat="1" ht="15.75" thickBot="1" x14ac:dyDescent="0.25">
      <c r="A106" s="70">
        <v>104</v>
      </c>
      <c r="B106" s="67" t="s">
        <v>253</v>
      </c>
      <c r="C106" s="68" t="s">
        <v>254</v>
      </c>
      <c r="D106" s="69" t="s">
        <v>69</v>
      </c>
      <c r="E106" s="73">
        <v>1</v>
      </c>
      <c r="F106" s="63"/>
      <c r="G106" s="65">
        <f t="shared" si="1"/>
        <v>0</v>
      </c>
    </row>
    <row r="107" spans="1:7" s="15" customFormat="1" ht="15.75" thickBot="1" x14ac:dyDescent="0.25">
      <c r="A107" s="70">
        <v>105</v>
      </c>
      <c r="B107" s="67" t="s">
        <v>135</v>
      </c>
      <c r="C107" s="68" t="s">
        <v>136</v>
      </c>
      <c r="D107" s="69" t="s">
        <v>71</v>
      </c>
      <c r="E107" s="73">
        <v>2244</v>
      </c>
      <c r="F107" s="63"/>
      <c r="G107" s="65">
        <f t="shared" si="1"/>
        <v>0</v>
      </c>
    </row>
    <row r="108" spans="1:7" s="15" customFormat="1" ht="15.75" thickBot="1" x14ac:dyDescent="0.25">
      <c r="A108" s="70">
        <v>106</v>
      </c>
      <c r="B108" s="67" t="s">
        <v>137</v>
      </c>
      <c r="C108" s="68" t="s">
        <v>138</v>
      </c>
      <c r="D108" s="69" t="s">
        <v>69</v>
      </c>
      <c r="E108" s="73">
        <v>16</v>
      </c>
      <c r="F108" s="63"/>
      <c r="G108" s="65">
        <f t="shared" si="1"/>
        <v>0</v>
      </c>
    </row>
    <row r="109" spans="1:7" s="15" customFormat="1" ht="15.75" thickBot="1" x14ac:dyDescent="0.25">
      <c r="A109" s="70">
        <v>107</v>
      </c>
      <c r="B109" s="67" t="s">
        <v>139</v>
      </c>
      <c r="C109" s="68" t="s">
        <v>140</v>
      </c>
      <c r="D109" s="69" t="s">
        <v>69</v>
      </c>
      <c r="E109" s="73">
        <v>16</v>
      </c>
      <c r="F109" s="63"/>
      <c r="G109" s="65">
        <f t="shared" si="1"/>
        <v>0</v>
      </c>
    </row>
    <row r="110" spans="1:7" s="15" customFormat="1" ht="26.25" thickBot="1" x14ac:dyDescent="0.25">
      <c r="A110" s="70">
        <v>108</v>
      </c>
      <c r="B110" s="67" t="s">
        <v>141</v>
      </c>
      <c r="C110" s="68" t="s">
        <v>142</v>
      </c>
      <c r="D110" s="69" t="s">
        <v>69</v>
      </c>
      <c r="E110" s="73">
        <v>1</v>
      </c>
      <c r="F110" s="63"/>
      <c r="G110" s="65">
        <f t="shared" si="1"/>
        <v>0</v>
      </c>
    </row>
    <row r="111" spans="1:7" s="15" customFormat="1" ht="15.75" thickBot="1" x14ac:dyDescent="0.25">
      <c r="A111" s="70">
        <v>109</v>
      </c>
      <c r="B111" s="67" t="s">
        <v>143</v>
      </c>
      <c r="C111" s="68" t="s">
        <v>144</v>
      </c>
      <c r="D111" s="69" t="s">
        <v>69</v>
      </c>
      <c r="E111" s="73">
        <v>16</v>
      </c>
      <c r="F111" s="63"/>
      <c r="G111" s="65">
        <f t="shared" si="1"/>
        <v>0</v>
      </c>
    </row>
    <row r="112" spans="1:7" s="15" customFormat="1" ht="15.75" thickBot="1" x14ac:dyDescent="0.25">
      <c r="A112" s="70">
        <v>110</v>
      </c>
      <c r="B112" s="67" t="s">
        <v>145</v>
      </c>
      <c r="C112" s="68" t="s">
        <v>146</v>
      </c>
      <c r="D112" s="69" t="s">
        <v>69</v>
      </c>
      <c r="E112" s="73">
        <v>16</v>
      </c>
      <c r="F112" s="63"/>
      <c r="G112" s="65">
        <f t="shared" si="1"/>
        <v>0</v>
      </c>
    </row>
    <row r="113" spans="1:7" s="15" customFormat="1" ht="15.75" thickBot="1" x14ac:dyDescent="0.25">
      <c r="A113" s="70">
        <v>111</v>
      </c>
      <c r="B113" s="67" t="s">
        <v>147</v>
      </c>
      <c r="C113" s="68" t="s">
        <v>148</v>
      </c>
      <c r="D113" s="69" t="s">
        <v>69</v>
      </c>
      <c r="E113" s="73">
        <v>2</v>
      </c>
      <c r="F113" s="63"/>
      <c r="G113" s="65">
        <f t="shared" si="1"/>
        <v>0</v>
      </c>
    </row>
    <row r="114" spans="1:7" s="15" customFormat="1" ht="15.75" thickBot="1" x14ac:dyDescent="0.25">
      <c r="A114" s="70">
        <v>112</v>
      </c>
      <c r="B114" s="67" t="s">
        <v>149</v>
      </c>
      <c r="C114" s="68" t="s">
        <v>150</v>
      </c>
      <c r="D114" s="69" t="s">
        <v>114</v>
      </c>
      <c r="E114" s="73">
        <v>1</v>
      </c>
      <c r="F114" s="63"/>
      <c r="G114" s="65">
        <f t="shared" si="1"/>
        <v>0</v>
      </c>
    </row>
    <row r="115" spans="1:7" s="15" customFormat="1" ht="15.75" thickBot="1" x14ac:dyDescent="0.25">
      <c r="A115" s="70">
        <v>113</v>
      </c>
      <c r="B115" s="67" t="s">
        <v>151</v>
      </c>
      <c r="C115" s="68" t="s">
        <v>152</v>
      </c>
      <c r="D115" s="69" t="s">
        <v>69</v>
      </c>
      <c r="E115" s="73">
        <v>9</v>
      </c>
      <c r="F115" s="63"/>
      <c r="G115" s="65">
        <f t="shared" si="1"/>
        <v>0</v>
      </c>
    </row>
    <row r="116" spans="1:7" s="15" customFormat="1" ht="15.75" thickBot="1" x14ac:dyDescent="0.25">
      <c r="A116" s="70">
        <v>114</v>
      </c>
      <c r="B116" s="67">
        <v>159</v>
      </c>
      <c r="C116" s="68" t="s">
        <v>225</v>
      </c>
      <c r="D116" s="69" t="s">
        <v>69</v>
      </c>
      <c r="E116" s="73">
        <v>4</v>
      </c>
      <c r="F116" s="63"/>
      <c r="G116" s="65">
        <f t="shared" si="1"/>
        <v>0</v>
      </c>
    </row>
    <row r="117" spans="1:7" s="15" customFormat="1" ht="15.75" thickBot="1" x14ac:dyDescent="0.25">
      <c r="A117" s="70">
        <v>115</v>
      </c>
      <c r="B117" s="67" t="s">
        <v>226</v>
      </c>
      <c r="C117" s="68" t="s">
        <v>227</v>
      </c>
      <c r="D117" s="69" t="s">
        <v>69</v>
      </c>
      <c r="E117" s="73">
        <v>4</v>
      </c>
      <c r="F117" s="63"/>
      <c r="G117" s="65">
        <f t="shared" si="1"/>
        <v>0</v>
      </c>
    </row>
    <row r="118" spans="1:7" s="15" customFormat="1" ht="15.75" thickBot="1" x14ac:dyDescent="0.25">
      <c r="A118" s="70">
        <v>116</v>
      </c>
      <c r="B118" s="67" t="s">
        <v>228</v>
      </c>
      <c r="C118" s="68" t="s">
        <v>229</v>
      </c>
      <c r="D118" s="69" t="s">
        <v>69</v>
      </c>
      <c r="E118" s="73">
        <v>1</v>
      </c>
      <c r="F118" s="63"/>
      <c r="G118" s="65">
        <f t="shared" si="1"/>
        <v>0</v>
      </c>
    </row>
    <row r="119" spans="1:7" ht="17.25" thickBot="1" x14ac:dyDescent="0.3">
      <c r="A119" s="66">
        <v>117</v>
      </c>
      <c r="B119" s="178" t="s">
        <v>255</v>
      </c>
      <c r="C119" s="178"/>
      <c r="D119" s="178"/>
      <c r="E119" s="178"/>
      <c r="F119" s="178"/>
      <c r="G119" s="32">
        <f>SUM(G3:G118)</f>
        <v>0</v>
      </c>
    </row>
    <row r="120" spans="1:7" ht="16.5" x14ac:dyDescent="0.25">
      <c r="A120" s="28"/>
      <c r="B120" s="28"/>
      <c r="C120" s="29"/>
      <c r="D120" s="28"/>
      <c r="E120" s="28"/>
      <c r="F120" s="28"/>
      <c r="G120" s="28"/>
    </row>
    <row r="121" spans="1:7" ht="16.5" x14ac:dyDescent="0.25">
      <c r="A121" s="28"/>
      <c r="B121" s="28"/>
      <c r="C121" s="29"/>
      <c r="D121" s="28"/>
      <c r="E121" s="28"/>
      <c r="F121" s="28"/>
      <c r="G121" s="28"/>
    </row>
  </sheetData>
  <sheetProtection algorithmName="SHA-512" hashValue="iXA+JBymN4As1wLnd5W7GNuMsiJ8uABqFqf5aCm1yLicpzf9qbybf8nVuZ01fgRwhLacD8ZoweLuWMKscuwjuw==" saltValue="F9jqWZIJF0VAHRi6RYIH+Q==" spinCount="100000" sheet="1" objects="1" scenarios="1"/>
  <mergeCells count="2">
    <mergeCell ref="A1:G1"/>
    <mergeCell ref="B119:F119"/>
  </mergeCells>
  <pageMargins left="0.7" right="0.7" top="0.75" bottom="0.75" header="0.3" footer="0.3"/>
  <pageSetup scale="59" fitToHeight="0" orientation="portrait" r:id="rId1"/>
  <rowBreaks count="1" manualBreakCount="1">
    <brk id="6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Master Bid Tab</vt:lpstr>
      <vt:lpstr>Award Criteria Figure</vt:lpstr>
      <vt:lpstr>22681 W. Barry Ave.</vt:lpstr>
      <vt:lpstr>'22681 W. Barry Ave.'!Print_Area</vt:lpstr>
      <vt:lpstr>'Award Criteria Figure'!Print_Area</vt:lpstr>
      <vt:lpstr>'Master Bid Tab'!Print_Area</vt:lpstr>
      <vt:lpstr>'22681 W. Barry Ave.'!Print_Titles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Montenegro, Patricia</dc:creator>
  <cp:keywords/>
  <dc:description/>
  <cp:lastModifiedBy>James Borkman</cp:lastModifiedBy>
  <cp:revision/>
  <cp:lastPrinted>2025-01-08T21:35:23Z</cp:lastPrinted>
  <dcterms:created xsi:type="dcterms:W3CDTF">2018-01-03T19:56:21Z</dcterms:created>
  <dcterms:modified xsi:type="dcterms:W3CDTF">2025-01-08T21:37:44Z</dcterms:modified>
  <cp:category/>
  <cp:contentStatus/>
</cp:coreProperties>
</file>