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Q:\Chicago Department of Transportation\Alleys\Package 3\Construction\04_IFB\"/>
    </mc:Choice>
  </mc:AlternateContent>
  <xr:revisionPtr revIDLastSave="0" documentId="8_{C0730BCC-F133-49B0-8914-A1F8ADDE0430}" xr6:coauthVersionLast="47" xr6:coauthVersionMax="47" xr10:uidLastSave="{00000000-0000-0000-0000-000000000000}"/>
  <bookViews>
    <workbookView xWindow="-110" yWindow="-110" windowWidth="19420" windowHeight="11500" xr2:uid="{00000000-000D-0000-FFFF-FFFF00000000}"/>
  </bookViews>
  <sheets>
    <sheet name="Master Bid Tab" sheetId="1" r:id="rId1"/>
    <sheet name="Award Criteria Figure" sheetId="5" r:id="rId2"/>
    <sheet name="22901 BARRY" sheetId="9" r:id="rId3"/>
    <sheet name="22902 DRUMMOND" sheetId="14" r:id="rId4"/>
    <sheet name="22903 BELDEN" sheetId="15" r:id="rId5"/>
    <sheet name="22904 ARTHUR" sheetId="16" r:id="rId6"/>
    <sheet name="22905 BERTEAU" sheetId="17" r:id="rId7"/>
    <sheet name="22906 HORTENSE" sheetId="18" r:id="rId8"/>
  </sheets>
  <externalReferences>
    <externalReference r:id="rId9"/>
    <externalReference r:id="rId10"/>
  </externalReferences>
  <definedNames>
    <definedName name="_xlnm.Print_Area" localSheetId="2">'22901 BARRY'!$A$1:$G$59</definedName>
    <definedName name="_xlnm.Print_Area" localSheetId="3">'22902 DRUMMOND'!$A$1:$G$59</definedName>
    <definedName name="_xlnm.Print_Area" localSheetId="4">'22903 BELDEN'!$A$1:$G$59</definedName>
    <definedName name="_xlnm.Print_Area" localSheetId="5">'22904 ARTHUR'!$A$1:$G$59</definedName>
    <definedName name="_xlnm.Print_Area" localSheetId="6">'22905 BERTEAU'!$A$1:$G$59</definedName>
    <definedName name="_xlnm.Print_Area" localSheetId="7">'22906 HORTENSE'!$A$1:$G$59</definedName>
    <definedName name="_xlnm.Print_Area" localSheetId="1">'Award Criteria Figure'!$A$1:$C$48</definedName>
    <definedName name="_xlnm.Print_Area" localSheetId="0">'Master Bid Tab'!$A$1:$D$66</definedName>
    <definedName name="_xlnm.Print_Titles" localSheetId="2">'22901 BARRY'!$2:$2</definedName>
    <definedName name="_xlnm.Print_Titles" localSheetId="3">'22902 DRUMMOND'!$2:$2</definedName>
    <definedName name="_xlnm.Print_Titles" localSheetId="4">'22903 BELDEN'!$2:$2</definedName>
    <definedName name="_xlnm.Print_Titles" localSheetId="5">'22904 ARTHUR'!$2:$2</definedName>
    <definedName name="_xlnm.Print_Titles" localSheetId="6">'22905 BERTEAU'!$2:$2</definedName>
    <definedName name="_xlnm.Print_Titles" localSheetId="7">'22906 HORTENSE'!$2:$2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5" l="1"/>
  <c r="G55" i="15"/>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3" i="18"/>
  <c r="G4" i="17" l="1"/>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3" i="17"/>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3" i="16"/>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7" i="15"/>
  <c r="G58" i="15"/>
  <c r="G3" i="15"/>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3" i="14"/>
  <c r="G4" i="9" l="1"/>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3" i="9"/>
  <c r="G59" i="18" l="1"/>
  <c r="D45" i="1" s="1"/>
  <c r="B2" i="18"/>
  <c r="G59" i="17"/>
  <c r="D38" i="1" s="1"/>
  <c r="B2" i="17"/>
  <c r="G59" i="16"/>
  <c r="D31" i="1" s="1"/>
  <c r="B2" i="16"/>
  <c r="G59" i="15"/>
  <c r="D24" i="1" s="1"/>
  <c r="B2" i="15"/>
  <c r="G59" i="14"/>
  <c r="D17" i="1" s="1"/>
  <c r="D20" i="1" s="1"/>
  <c r="B2" i="14"/>
  <c r="D48" i="1" l="1"/>
  <c r="D41" i="1"/>
  <c r="D34" i="1"/>
  <c r="B2" i="9"/>
  <c r="G59" i="9" l="1"/>
  <c r="D27" i="1"/>
  <c r="D10" i="1" l="1"/>
  <c r="D13" i="1" s="1"/>
  <c r="D51" i="1" s="1"/>
  <c r="C10" i="5" s="1"/>
  <c r="C7" i="5"/>
  <c r="C14" i="5" l="1"/>
  <c r="C16" i="5" s="1"/>
  <c r="C12" i="5"/>
  <c r="C22" i="5"/>
  <c r="C24" i="5" s="1"/>
  <c r="C30" i="5"/>
  <c r="C32" i="5" s="1"/>
  <c r="C18" i="5"/>
  <c r="C20" i="5" s="1"/>
  <c r="C26" i="5"/>
  <c r="C34" i="5"/>
  <c r="C28" i="5" l="1"/>
  <c r="C35" i="5" s="1"/>
  <c r="C36" i="5" s="1"/>
  <c r="C38" i="5" s="1"/>
  <c r="D52" i="1"/>
</calcChain>
</file>

<file path=xl/sharedStrings.xml><?xml version="1.0" encoding="utf-8"?>
<sst xmlns="http://schemas.openxmlformats.org/spreadsheetml/2006/main" count="1126" uniqueCount="163">
  <si>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</si>
  <si>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</si>
  <si>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</si>
  <si>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</si>
  <si>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</si>
  <si>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</si>
  <si>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</si>
  <si>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</si>
  <si>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</si>
  <si>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</si>
  <si>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</si>
  <si>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</si>
  <si>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</si>
  <si>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</si>
  <si>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</si>
  <si>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</si>
  <si>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</si>
  <si>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</si>
  <si>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</si>
  <si>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</si>
  <si>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</si>
  <si>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</si>
  <si>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</si>
  <si>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</si>
  <si>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</si>
  <si>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</si>
  <si>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</si>
  <si>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</si>
  <si>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</si>
  <si>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</si>
  <si>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</si>
  <si>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</si>
  <si>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</si>
  <si>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</si>
  <si>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</si>
  <si>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</si>
  <si>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</si>
  <si>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</si>
  <si>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</si>
  <si>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</si>
  <si>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</si>
  <si>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</si>
  <si>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</si>
  <si>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</si>
  <si>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</si>
  <si>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</si>
  <si>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</si>
  <si>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</si>
  <si>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</si>
  <si>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</si>
  <si>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</si>
  <si>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TRENCH BACKFILL</t>
  </si>
  <si>
    <t>BITUMINOUS MATERIALS (TACK COAT)</t>
  </si>
  <si>
    <t>CONCRETE CURB, TYPE B</t>
  </si>
  <si>
    <t>CRUSHED STONE (TEMPORARY USE)</t>
  </si>
  <si>
    <t>HOT-MIX ASPHALT SURFACE REMOVAL, VARIABLE DEPTH</t>
  </si>
  <si>
    <t>PAVEMENT REMOVAL</t>
  </si>
  <si>
    <t>CURB REMOVAL</t>
  </si>
  <si>
    <t>COMBINATION CURB AND GUTTER REMOVAL</t>
  </si>
  <si>
    <t>DRAINAGE AND UTILITY STRUCTURES TO BE ADJUSTED</t>
  </si>
  <si>
    <t>CU YD</t>
  </si>
  <si>
    <t>EACH</t>
  </si>
  <si>
    <t>SQ YD</t>
  </si>
  <si>
    <t>POUND</t>
  </si>
  <si>
    <t>TON</t>
  </si>
  <si>
    <t>SQ FT</t>
  </si>
  <si>
    <t>EARTH EXCAVATION (SOIL TO CCDD FACILITY)</t>
  </si>
  <si>
    <t>********</t>
  </si>
  <si>
    <t>VORTEX RESTRICTOR</t>
  </si>
  <si>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</si>
  <si>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</si>
  <si>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</si>
  <si>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</si>
  <si>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</si>
  <si>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</si>
  <si>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</si>
  <si>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</si>
  <si>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</si>
  <si>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</si>
  <si>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</si>
  <si>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EARTH EXCAVATION (SOIL TO LANDFILL)</t>
  </si>
  <si>
    <t>DRIVEWAY AND ALLEY RETURN PAVEMENT REMOVAL</t>
  </si>
  <si>
    <t>LIN FT</t>
  </si>
  <si>
    <t>SIDEWALK REMOVAL</t>
  </si>
  <si>
    <t>ALLEY PAVEMENT REMOVAL</t>
  </si>
  <si>
    <t>GARAGE APRON REMOVAL</t>
  </si>
  <si>
    <t>SUB-BASE GRANULAR MATERIAL, TYPE B</t>
  </si>
  <si>
    <t>PERVIOUS AGGREGATE SUBBASE</t>
  </si>
  <si>
    <t>PORTLAND CEMENT CONCRETE SIDEWALK, 5 IN</t>
  </si>
  <si>
    <t>PORTLAND CEMENT CONCRETE ADA CURB RAMP, 5 IN</t>
  </si>
  <si>
    <t>PERMEABLE CONCRETE BLOCK PAVERS</t>
  </si>
  <si>
    <t>HIGH EARLY STRENGTH PORTLAND CEMENT CONCRETE COMBINATION CURB AND GUTTER, TYPE B-V.12</t>
  </si>
  <si>
    <t>COMBINATION CONCRETE CURB AND GUTTER, TYPE B-V.12</t>
  </si>
  <si>
    <t>MANHOLE, 3 FT DIAMETER, TYPE B, FRAME AND CLOSED LID (CITY OF CHICAGO)</t>
  </si>
  <si>
    <t>MANHOLE, 3 FT DIAMETER, TYPE A, FRAME AND CLOSED LID (CITY OF CHICAGO)</t>
  </si>
  <si>
    <t>STORM SEWERS, EXTRA STRENGTH VITRIFIED CLAY PIPE, 8 IN</t>
  </si>
  <si>
    <t>STORM SEWERS, DUCTILE IRON PIPE, 8 IN</t>
  </si>
  <si>
    <t>STORM SEWERS, EXTRA STRENGTH VITRIFIED CLAY PIPE, 12 IN</t>
  </si>
  <si>
    <t>CATCH BASINS, MANHOLES, WATER VALVES, ROUNDWAYS, AND INLETS TO BE CLEANED</t>
  </si>
  <si>
    <t>GEOTECHNICAL FABRIC</t>
  </si>
  <si>
    <t>PULVERIZED TOPSOIL MIX</t>
  </si>
  <si>
    <t>PREMOLDED RUBBER SPEED HUMPS</t>
  </si>
  <si>
    <t>REMOVE AND RELOCATE SIGN PANEL AND POLE ASSEMBLY</t>
  </si>
  <si>
    <t>C1620</t>
  </si>
  <si>
    <t>Chicago Department of Transporation ('CDOT') - Alleys (Various Locations) Package 3</t>
  </si>
  <si>
    <t>22901 22902 22903 22904 22905 22906 (6 Locations)</t>
  </si>
  <si>
    <t>Bidders MUST use the Excel File available to bidders from the Cushing &amp; Company Planroom: 
(http://dfs.cushingco.com/pbc.htm) or the PBC Website: (https://pbcchicago.com/opportunities/cdotalleys-package3/) to ensure accurate calculations for the Total Base Bid and Total Award Criteria. Please follow instructions on the Bid Form.</t>
  </si>
  <si>
    <t>BARRY</t>
  </si>
  <si>
    <t>22901 - BARRY</t>
  </si>
  <si>
    <t>22902 - DRUMMOND</t>
  </si>
  <si>
    <t>DRUMMOND</t>
  </si>
  <si>
    <t>BELDEN</t>
  </si>
  <si>
    <t>22903 - BELDEN</t>
  </si>
  <si>
    <t>ARTHUR</t>
  </si>
  <si>
    <t>22904 - ARTHUR</t>
  </si>
  <si>
    <t>BERTEAU</t>
  </si>
  <si>
    <t>22905 - BERTEAU</t>
  </si>
  <si>
    <t>HORTENSE</t>
  </si>
  <si>
    <t>22906 - HORTENSE</t>
  </si>
  <si>
    <r>
      <rPr>
        <b/>
        <sz val="14"/>
        <rFont val="Arial Narrow"/>
        <family val="2"/>
      </rPr>
      <t>SCHEDULE OF PRICES</t>
    </r>
    <r>
      <rPr>
        <b/>
        <sz val="10"/>
        <rFont val="Arial Narrow"/>
        <family val="2"/>
      </rPr>
      <t xml:space="preserve">
CHICAGO DEPARTMENT OF TRANSPORTATION ('CDOT') CAPITAL PROGRAM - ALLEYS (VARIOUS LOCATIONS) - PACKAGE 3
LOCATION: W. BARRY AVENUE/N. LINCOLN AVENUE/N. LINCOLN AVENUE/N. SOUTHPORT AVENUE 
 CDOT PROJECT NO.: #U-5-238/PBC PROJECT NO.: 22901
PBC CONTRACT: C1620</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</si>
  <si>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22903/#U-5-238 - BELDEN</t>
  </si>
  <si>
    <t>TOTAL FOR 22904/#U-5-238 - ARTHUR</t>
  </si>
  <si>
    <t>TOTAL FOR 22905/#U-5-238 - BERTEAU</t>
  </si>
  <si>
    <t>TOTAL FOR 22906/#U-5-238 - HORTENSE</t>
  </si>
  <si>
    <t>TOTAL FOR 22901/#U-5-238 - BARRY</t>
  </si>
  <si>
    <t>TOTAL FOR 22902/#U-5-238 - DRUMMOND</t>
  </si>
  <si>
    <r>
      <rPr>
        <b/>
        <sz val="14"/>
        <rFont val="Arial Narrow"/>
        <family val="2"/>
      </rPr>
      <t>SCHEDULE OF PRICES</t>
    </r>
    <r>
      <rPr>
        <b/>
        <sz val="10"/>
        <rFont val="Arial Narrow"/>
        <family val="2"/>
      </rPr>
      <t xml:space="preserve">
CHICAGO DEPARTMENT OF TRANSPORTATION ('CDOT') CAPITAL PROGRAM - ALLEYS (VARIOUS LOCATIONS) - PACKAGE 3
LOCATION: W. BELDEN AVENUE/N. JANSSEN AVENUE/N. JANSSEN AVENUE/N. SOUTHPORT AVENUE 
 CDOT PROJECT NO.:#U-5-238/PBC PROJECT NO.: 22903
PBC CONTRACT: C1620</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</si>
  <si>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3
LOCATION: W. ARTHUR AVENUE/W. DEVON AVENUE/N. ARTESIAN AVENUE/N. WESTERN AVENUE 
 CDOT PROJECT NO.: #U-5-238/PBC PROJECT NO.: 22904
PBC CONTRACT: C1620</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</si>
  <si>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3
LOCATION: W. BERTEAU AVENUE/W. BELLE PLAIN AVENUE/N. MAPLEWOOD AVENUE/N. CAMPBELL AVENUE 
 CDOT PROJECT NO.: #U-5-238/PBC PROJECT NO.: 22905
PBC CONTRACT: C1620</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</si>
  <si>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POROUS GRANULAR EMBANKMENT, SUBGRADE</t>
  </si>
  <si>
    <t>BEDDING AND VOID OPENING AGGREGATES FOR PERMEABLE PAVERS</t>
  </si>
  <si>
    <t>PORTLAND CEMENT CONCRETE BASE COURSE, 8 IN</t>
  </si>
  <si>
    <t>PORTLAND CEMENT CONCRETE BASE COURSE, 10 IN</t>
  </si>
  <si>
    <t>HIGH EARLY STRENGTH PORTLAND CEMENT CONCRETE BASE COURSE, 8 IN</t>
  </si>
  <si>
    <t>HIGH EARLY STRENGTH PORTLAND CEMENT CONCRETE BASE COURSE, 10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</si>
  <si>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</si>
  <si>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</si>
  <si>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</si>
  <si>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</si>
  <si>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HIGH EARLY STRENGTH PORTLAND CEMENT CONCRETE ADA CURB RAMP, 8 IN</t>
  </si>
  <si>
    <t>DRILL AND GROUT DOWEL AND TIE BARS</t>
  </si>
  <si>
    <t>PORTLAND CEMENT CONCRETE COLLAR FOR PERMEABLE BLOCK PAVERS</t>
  </si>
  <si>
    <t>HOT-MIX ASPHALT SURFACE COURSE, IL-9.5LH, MIX "C", N30 (CDOT)</t>
  </si>
  <si>
    <t>HOT-MIX ASPHALT SURFACE COURSE, MIX "D", N70</t>
  </si>
  <si>
    <t>HOT-MIX ASPHALT SURFACE COURSE, PATCH, N30 (6 FT OR LESS)</t>
  </si>
  <si>
    <t>HOT-MIX ASPHALT SURFACE COURSE, PATCH, N70 (6 FT OR LESS)</t>
  </si>
  <si>
    <t>CATCH BASIN, TYPE A, 4 FT DIAMETER, TYPE 1 FRAME, OPEN LID (CITY OF CHICAGO)</t>
  </si>
  <si>
    <t>STORM SEWERS, REINFORCED CONCRETE PIPE, 30 IN.</t>
  </si>
  <si>
    <t>HYDRAULIC SEEDING, CLASS 1A</t>
  </si>
  <si>
    <t>CONSTRUCTION SIGNS</t>
  </si>
  <si>
    <t>CIP OR PRECAST CONCRETE REDUCER</t>
  </si>
  <si>
    <t>CDOT SP 905-1</t>
  </si>
  <si>
    <t>MEMBRANE WATERPROOFING SYSTEM</t>
  </si>
  <si>
    <r>
      <rPr>
        <b/>
        <sz val="14"/>
        <rFont val="Arial Narrow"/>
        <family val="2"/>
      </rPr>
      <t>SCHEDULE OF PRICES</t>
    </r>
    <r>
      <rPr>
        <b/>
        <sz val="10"/>
        <rFont val="Arial Narrow"/>
        <family val="2"/>
      </rPr>
      <t xml:space="preserve">
CHICAGO DEPARTMENT OF TRANSPORTATION ('CDOT') CAPITAL PROGRAM - ALLEYS (VARIOUS LOCATIONS) - PACKAGE 3
LOCATION: W. HORTENSE AVENUE/W. PALATINE AVENUE/N. OVERHILL AVENUE/N. ORIOLE AVENUE 
 CDOT PROJECT NO.:#U-5-238/PBC PROJECT NO.: 22906
PBC CONTRACT: C1620</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</si>
  <si>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Equals Total of Lines 4, 8, 12, 16, 20, and 24.  Total Base Bid automatically populates.</t>
  </si>
  <si>
    <t>Grand Total Base Bid</t>
  </si>
  <si>
    <t xml:space="preserve">Grand Total Award Criteria Figure </t>
  </si>
  <si>
    <t>Based on Line 25 (Grand Totat Base Bid figure).  Grand Total Award Criteria Figure (Line 26) automatically populates from Award Criteria Figure Worksheet.</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</si>
  <si>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</si>
  <si>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</si>
  <si>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r>
      <t xml:space="preserve">GRAND TOTAL BASE BID - ALL ALLEYS </t>
    </r>
    <r>
      <rPr>
        <b/>
        <sz val="12"/>
        <color theme="5" tint="-0.249977111117893"/>
        <rFont val="Arial Narrow"/>
        <family val="2"/>
      </rPr>
      <t>(Total of Lines 4, 8, 12, 16, 20, and 24)</t>
    </r>
  </si>
  <si>
    <t xml:space="preserve">Base Work Only (Lines 1, 5, 9, 13, 17, and 21) automatically poulates from each Schedule of Prices Worksheet </t>
  </si>
  <si>
    <r>
      <rPr>
        <b/>
        <sz val="14"/>
        <rFont val="Arial Narrow"/>
        <family val="2"/>
      </rPr>
      <t>SCHEDULE OF PRICES</t>
    </r>
    <r>
      <rPr>
        <b/>
        <sz val="10"/>
        <rFont val="Arial Narrow"/>
        <family val="2"/>
      </rPr>
      <t xml:space="preserve">
CHICAGO DEPARTMENT OF TRANSPORTATION ('CDOT') CAPITAL PROGRAM - ALLEYS (VARIOUS LOCATIONS) - PACKAGE 3
LOCATION: W. DRUMMOND PLACE/W. WRIGHTWOOD AVENUE/N. ORCHARD/N. CLARK STREET 
 CDOT PROJECT NO.: #U-5-238/PBC PROJECT NO.: 22902
PBC CONTRACT: C1620</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</si>
</sst>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55"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sz val="24"/>
      <color theme="2" tint="-0.749992370372631"/>
      <name val="Arial Narrow"/>
      <family val="2"/>
    </font>
    <font>
      <b/>
      <sz val="12"/>
      <color theme="5" tint="-0.249977111117893"/>
      <name val="Arial Narrow"/>
      <family val="2"/>
    </font>
    <font>
      <sz val="8"/>
      <name val="Arial"/>
      <family val="2"/>
    </font>
    <font>
      <b/>
      <sz val="12"/>
      <color theme="2" tint="-0.749992370372631"/>
      <name val="Arial Narrow"/>
      <family val="2"/>
    </font>
    <font>
      <b/>
      <sz val="12"/>
      <color theme="5" tint="-0.499984740745262"/>
      <name val="Arial Narrow"/>
      <family val="2"/>
    </font>
  </fonts>
  <fills count="35">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2" tint="-0.249977111117893"/>
        <bgColor indexed="64"/>
      </patternFill>
    </fill>
  </fills>
  <borders count="121">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2" tint="-0.749961851863155"/>
      </left>
      <right style="thin">
        <color theme="2" tint="-0.749961851863155"/>
      </right>
      <top style="medium">
        <color theme="2" tint="-0.749961851863155"/>
      </top>
      <bottom style="thin">
        <color theme="2" tint="-0.749961851863155"/>
      </bottom>
      <diagonal/>
    </border>
    <border>
      <left style="thin">
        <color theme="2" tint="-0.749961851863155"/>
      </left>
      <right style="thin">
        <color theme="2" tint="-0.749961851863155"/>
      </right>
      <top style="medium">
        <color theme="2" tint="-0.749961851863155"/>
      </top>
      <bottom style="thin">
        <color theme="2" tint="-0.749961851863155"/>
      </bottom>
      <diagonal/>
    </border>
    <border>
      <left style="thin">
        <color theme="2" tint="-0.749961851863155"/>
      </left>
      <right style="medium">
        <color theme="2" tint="-0.749961851863155"/>
      </right>
      <top style="medium">
        <color theme="2" tint="-0.749961851863155"/>
      </top>
      <bottom style="thin">
        <color theme="2" tint="-0.749961851863155"/>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thin">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2" tint="-0.749961851863155"/>
      </left>
      <right style="thin">
        <color theme="2" tint="-0.749961851863155"/>
      </right>
      <top style="thin">
        <color theme="2" tint="-0.749961851863155"/>
      </top>
      <bottom/>
      <diagonal/>
    </border>
    <border>
      <left style="thin">
        <color theme="2" tint="-0.749961851863155"/>
      </left>
      <right style="thin">
        <color theme="2" tint="-0.749961851863155"/>
      </right>
      <top style="thin">
        <color theme="2" tint="-0.749961851863155"/>
      </top>
      <bottom/>
      <diagonal/>
    </border>
    <border>
      <left style="thin">
        <color theme="2" tint="-0.749961851863155"/>
      </left>
      <right style="medium">
        <color theme="2" tint="-0.749961851863155"/>
      </right>
      <top style="thin">
        <color theme="2" tint="-0.749961851863155"/>
      </top>
      <bottom/>
      <diagonal/>
    </border>
    <border>
      <left style="medium">
        <color theme="2" tint="-0.749961851863155"/>
      </left>
      <right style="thin">
        <color theme="2" tint="-0.749961851863155"/>
      </right>
      <top/>
      <bottom style="medium">
        <color theme="2" tint="-0.749961851863155"/>
      </bottom>
      <diagonal/>
    </border>
    <border>
      <left style="thin">
        <color theme="2" tint="-0.749961851863155"/>
      </left>
      <right style="thin">
        <color theme="2" tint="-0.749961851863155"/>
      </right>
      <top/>
      <bottom style="medium">
        <color theme="2" tint="-0.749961851863155"/>
      </bottom>
      <diagonal/>
    </border>
    <border>
      <left style="thin">
        <color theme="2" tint="-0.749961851863155"/>
      </left>
      <right style="medium">
        <color theme="2" tint="-0.749961851863155"/>
      </right>
      <top/>
      <bottom style="medium">
        <color theme="2" tint="-0.749961851863155"/>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5" tint="-0.499984740745262"/>
      </left>
      <right style="thin">
        <color theme="5" tint="-0.499984740745262"/>
      </right>
      <top/>
      <bottom style="medium">
        <color theme="5" tint="-0.499984740745262"/>
      </bottom>
      <diagonal/>
    </border>
    <border>
      <left style="thin">
        <color theme="5" tint="-0.499984740745262"/>
      </left>
      <right style="thin">
        <color theme="5" tint="-0.499984740745262"/>
      </right>
      <top/>
      <bottom style="medium">
        <color theme="5" tint="-0.499984740745262"/>
      </bottom>
      <diagonal/>
    </border>
    <border>
      <left style="thin">
        <color theme="5" tint="-0.499984740745262"/>
      </left>
      <right style="medium">
        <color theme="5" tint="-0.499984740745262"/>
      </right>
      <top/>
      <bottom style="medium">
        <color theme="5"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99">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9" xfId="0" applyFont="1" applyFill="1" applyBorder="1" applyAlignment="1">
      <alignment vertical="center" wrapText="1"/>
    </xf>
    <xf numFmtId="0" fontId="36" fillId="10" borderId="40" xfId="0" applyFont="1" applyFill="1" applyBorder="1"/>
    <xf numFmtId="0" fontId="2" fillId="2" borderId="45" xfId="0" applyFont="1" applyFill="1" applyBorder="1" applyAlignment="1">
      <alignment horizontal="center" wrapText="1"/>
    </xf>
    <xf numFmtId="0" fontId="6" fillId="4" borderId="39" xfId="0" applyFont="1" applyFill="1" applyBorder="1"/>
    <xf numFmtId="44" fontId="6" fillId="14" borderId="48" xfId="0" applyNumberFormat="1" applyFont="1" applyFill="1" applyBorder="1" applyAlignment="1">
      <alignment vertical="center"/>
    </xf>
    <xf numFmtId="44" fontId="6" fillId="16" borderId="48" xfId="0" applyNumberFormat="1" applyFont="1" applyFill="1" applyBorder="1" applyAlignment="1">
      <alignment vertical="center"/>
    </xf>
    <xf numFmtId="44" fontId="7" fillId="5" borderId="49" xfId="0" applyNumberFormat="1" applyFont="1" applyFill="1" applyBorder="1" applyAlignment="1">
      <alignment vertical="center"/>
    </xf>
    <xf numFmtId="44" fontId="5" fillId="5" borderId="39" xfId="0" applyNumberFormat="1" applyFont="1" applyFill="1" applyBorder="1"/>
    <xf numFmtId="0" fontId="2" fillId="3" borderId="45" xfId="0" applyFont="1" applyFill="1" applyBorder="1" applyAlignment="1">
      <alignment horizontal="center" wrapText="1"/>
    </xf>
    <xf numFmtId="0" fontId="6" fillId="6" borderId="39" xfId="0" applyFont="1" applyFill="1" applyBorder="1"/>
    <xf numFmtId="44" fontId="4" fillId="8" borderId="39" xfId="0" applyNumberFormat="1" applyFont="1" applyFill="1" applyBorder="1"/>
    <xf numFmtId="0" fontId="2" fillId="7" borderId="45" xfId="0" applyFont="1" applyFill="1" applyBorder="1" applyAlignment="1">
      <alignment horizontal="center" wrapText="1"/>
    </xf>
    <xf numFmtId="0" fontId="6" fillId="19" borderId="39" xfId="0" applyFont="1" applyFill="1" applyBorder="1"/>
    <xf numFmtId="44" fontId="31" fillId="20" borderId="52" xfId="0" applyNumberFormat="1" applyFont="1" applyFill="1" applyBorder="1" applyAlignment="1">
      <alignment vertical="center"/>
    </xf>
    <xf numFmtId="44" fontId="4" fillId="20" borderId="39" xfId="0" applyNumberFormat="1" applyFont="1" applyFill="1" applyBorder="1"/>
    <xf numFmtId="0" fontId="11" fillId="0" borderId="46" xfId="0" applyFont="1" applyBorder="1" applyAlignment="1">
      <alignment vertical="center" textRotation="90"/>
    </xf>
    <xf numFmtId="0" fontId="2" fillId="21" borderId="45" xfId="0" applyFont="1" applyFill="1" applyBorder="1" applyAlignment="1">
      <alignment horizontal="center" vertical="center" wrapText="1"/>
    </xf>
    <xf numFmtId="44" fontId="24" fillId="23" borderId="47" xfId="0" applyNumberFormat="1" applyFont="1" applyFill="1" applyBorder="1"/>
    <xf numFmtId="0" fontId="11" fillId="0" borderId="50" xfId="0" applyFont="1" applyBorder="1" applyAlignment="1">
      <alignment vertical="center" textRotation="90"/>
    </xf>
    <xf numFmtId="44" fontId="24" fillId="24" borderId="41" xfId="0" applyNumberFormat="1" applyFont="1" applyFill="1" applyBorder="1"/>
    <xf numFmtId="0" fontId="1" fillId="0" borderId="38" xfId="0" applyFont="1" applyBorder="1" applyAlignment="1">
      <alignment horizontal="right" wrapText="1"/>
    </xf>
    <xf numFmtId="0" fontId="1" fillId="0" borderId="40" xfId="0" applyFont="1" applyBorder="1"/>
    <xf numFmtId="0" fontId="1" fillId="0" borderId="55" xfId="0" applyFont="1" applyBorder="1" applyAlignment="1">
      <alignment horizontal="right" wrapText="1"/>
    </xf>
    <xf numFmtId="0" fontId="28" fillId="9" borderId="56" xfId="0" applyFont="1" applyFill="1" applyBorder="1" applyAlignment="1">
      <alignment horizontal="center" vertical="top" wrapText="1"/>
    </xf>
    <xf numFmtId="0" fontId="28" fillId="14" borderId="58" xfId="0" applyFont="1" applyFill="1" applyBorder="1" applyAlignment="1">
      <alignment horizontal="center" vertical="top" wrapText="1"/>
    </xf>
    <xf numFmtId="0" fontId="28" fillId="16" borderId="58" xfId="0" applyFont="1" applyFill="1" applyBorder="1" applyAlignment="1">
      <alignment horizontal="center" vertical="top" wrapText="1"/>
    </xf>
    <xf numFmtId="0" fontId="29" fillId="23" borderId="58" xfId="0" applyFont="1" applyFill="1" applyBorder="1" applyAlignment="1">
      <alignment horizontal="center" vertical="top" wrapText="1"/>
    </xf>
    <xf numFmtId="0" fontId="29" fillId="24" borderId="59" xfId="0" applyFont="1" applyFill="1" applyBorder="1" applyAlignment="1">
      <alignment horizontal="center" vertical="top" wrapText="1"/>
    </xf>
    <xf numFmtId="0" fontId="28" fillId="0" borderId="60" xfId="0" applyFont="1" applyBorder="1" applyAlignment="1">
      <alignment vertical="top" wrapText="1"/>
    </xf>
    <xf numFmtId="0" fontId="44" fillId="10" borderId="66" xfId="0" applyFont="1" applyFill="1" applyBorder="1" applyAlignment="1">
      <alignment vertical="top" wrapText="1"/>
    </xf>
    <xf numFmtId="0" fontId="34" fillId="10" borderId="67" xfId="0" applyFont="1" applyFill="1" applyBorder="1" applyAlignment="1">
      <alignment vertical="top" wrapText="1"/>
    </xf>
    <xf numFmtId="0" fontId="34" fillId="10" borderId="67" xfId="0" applyFont="1" applyFill="1" applyBorder="1" applyAlignment="1">
      <alignment vertical="center" wrapText="1"/>
    </xf>
    <xf numFmtId="0" fontId="34" fillId="10" borderId="67" xfId="0" quotePrefix="1" applyFont="1" applyFill="1" applyBorder="1" applyAlignment="1">
      <alignment vertical="center" wrapText="1"/>
    </xf>
    <xf numFmtId="0" fontId="0" fillId="0" borderId="66" xfId="0" applyBorder="1"/>
    <xf numFmtId="0" fontId="15" fillId="7" borderId="68" xfId="0" applyFont="1" applyFill="1" applyBorder="1" applyAlignment="1">
      <alignment horizontal="center" vertical="center" wrapText="1"/>
    </xf>
    <xf numFmtId="44" fontId="16" fillId="13" borderId="69" xfId="0" applyNumberFormat="1" applyFont="1" applyFill="1" applyBorder="1" applyAlignment="1">
      <alignment horizontal="center" wrapText="1"/>
    </xf>
    <xf numFmtId="0" fontId="18" fillId="7" borderId="67" xfId="0" applyFont="1" applyFill="1" applyBorder="1" applyAlignment="1">
      <alignment horizontal="center"/>
    </xf>
    <xf numFmtId="0" fontId="2" fillId="23" borderId="66" xfId="0" applyFont="1" applyFill="1" applyBorder="1"/>
    <xf numFmtId="0" fontId="2" fillId="23" borderId="0" xfId="0" applyFont="1" applyFill="1"/>
    <xf numFmtId="164" fontId="2" fillId="23" borderId="69" xfId="0" applyNumberFormat="1" applyFont="1" applyFill="1" applyBorder="1"/>
    <xf numFmtId="0" fontId="1" fillId="0" borderId="66" xfId="0" applyFont="1" applyBorder="1"/>
    <xf numFmtId="2" fontId="1" fillId="10" borderId="69" xfId="2" applyNumberFormat="1" applyFont="1" applyFill="1" applyBorder="1" applyProtection="1">
      <protection locked="0"/>
    </xf>
    <xf numFmtId="164" fontId="1" fillId="0" borderId="69" xfId="0" applyNumberFormat="1" applyFont="1" applyBorder="1"/>
    <xf numFmtId="0" fontId="1" fillId="8" borderId="66" xfId="0" applyFont="1" applyFill="1" applyBorder="1"/>
    <xf numFmtId="0" fontId="1" fillId="8" borderId="0" xfId="0" applyFont="1" applyFill="1"/>
    <xf numFmtId="0" fontId="1" fillId="8" borderId="69" xfId="0" applyFont="1" applyFill="1" applyBorder="1"/>
    <xf numFmtId="0" fontId="0" fillId="14" borderId="66" xfId="0" applyFill="1" applyBorder="1"/>
    <xf numFmtId="0" fontId="0" fillId="14" borderId="0" xfId="0" applyFill="1"/>
    <xf numFmtId="164" fontId="1" fillId="8" borderId="69" xfId="0" applyNumberFormat="1" applyFont="1" applyFill="1" applyBorder="1"/>
    <xf numFmtId="44" fontId="21" fillId="15" borderId="71" xfId="0" applyNumberFormat="1" applyFont="1" applyFill="1" applyBorder="1"/>
    <xf numFmtId="0" fontId="1" fillId="0" borderId="73" xfId="0" applyFont="1" applyBorder="1" applyAlignment="1">
      <alignment horizontal="right"/>
    </xf>
    <xf numFmtId="0" fontId="1" fillId="0" borderId="66" xfId="0" applyFont="1" applyBorder="1" applyAlignment="1">
      <alignment horizontal="right"/>
    </xf>
    <xf numFmtId="0" fontId="23" fillId="26" borderId="73" xfId="0" applyFont="1" applyFill="1" applyBorder="1" applyAlignment="1">
      <alignment horizontal="left"/>
    </xf>
    <xf numFmtId="0" fontId="14" fillId="26" borderId="76" xfId="0" applyFont="1" applyFill="1" applyBorder="1"/>
    <xf numFmtId="0" fontId="1" fillId="10" borderId="66" xfId="0" applyFont="1" applyFill="1" applyBorder="1" applyAlignment="1">
      <alignment horizontal="left"/>
    </xf>
    <xf numFmtId="0" fontId="1" fillId="10" borderId="0" xfId="0" applyFont="1" applyFill="1" applyAlignment="1">
      <alignment horizontal="left"/>
    </xf>
    <xf numFmtId="0" fontId="0" fillId="10" borderId="67" xfId="0" applyFill="1" applyBorder="1"/>
    <xf numFmtId="0" fontId="1" fillId="12" borderId="66" xfId="0" applyFont="1" applyFill="1" applyBorder="1" applyAlignment="1">
      <alignment horizontal="left"/>
    </xf>
    <xf numFmtId="0" fontId="1" fillId="12" borderId="0" xfId="0" applyFont="1" applyFill="1" applyAlignment="1">
      <alignment horizontal="left"/>
    </xf>
    <xf numFmtId="0" fontId="0" fillId="12" borderId="67" xfId="0" applyFill="1" applyBorder="1"/>
    <xf numFmtId="0" fontId="23" fillId="27" borderId="77" xfId="0" applyFont="1" applyFill="1" applyBorder="1"/>
    <xf numFmtId="0" fontId="23" fillId="27" borderId="78" xfId="0" applyFont="1" applyFill="1" applyBorder="1"/>
    <xf numFmtId="0" fontId="14" fillId="27" borderId="79" xfId="0" applyFont="1" applyFill="1" applyBorder="1"/>
    <xf numFmtId="0" fontId="16" fillId="10" borderId="63" xfId="0" applyFont="1" applyFill="1" applyBorder="1" applyAlignment="1">
      <alignment vertical="top" wrapText="1"/>
    </xf>
    <xf numFmtId="0" fontId="44" fillId="10" borderId="66" xfId="0" applyFont="1" applyFill="1" applyBorder="1" applyAlignment="1">
      <alignment vertical="top"/>
    </xf>
    <xf numFmtId="0" fontId="44" fillId="10" borderId="0" xfId="0" applyFont="1" applyFill="1" applyAlignment="1">
      <alignment vertical="top"/>
    </xf>
    <xf numFmtId="0" fontId="44" fillId="10" borderId="0" xfId="0" quotePrefix="1" applyFont="1" applyFill="1" applyAlignment="1">
      <alignment vertical="top" wrapText="1"/>
    </xf>
    <xf numFmtId="44" fontId="6" fillId="14" borderId="48" xfId="0" applyNumberFormat="1" applyFont="1" applyFill="1" applyBorder="1"/>
    <xf numFmtId="44" fontId="6" fillId="16" borderId="48" xfId="0" applyNumberFormat="1" applyFont="1" applyFill="1" applyBorder="1"/>
    <xf numFmtId="44" fontId="8" fillId="8" borderId="52" xfId="0" applyNumberFormat="1" applyFont="1" applyFill="1" applyBorder="1"/>
    <xf numFmtId="44" fontId="9" fillId="9" borderId="47"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5"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9"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52" xfId="0" applyNumberFormat="1" applyFont="1" applyFill="1" applyBorder="1" applyAlignment="1">
      <alignment vertical="center"/>
    </xf>
    <xf numFmtId="44" fontId="4" fillId="10" borderId="39" xfId="0" applyNumberFormat="1" applyFont="1" applyFill="1" applyBorder="1"/>
    <xf numFmtId="0" fontId="2" fillId="26" borderId="1" xfId="0" applyFont="1" applyFill="1" applyBorder="1"/>
    <xf numFmtId="0" fontId="2" fillId="26" borderId="2" xfId="0" applyFont="1" applyFill="1" applyBorder="1"/>
    <xf numFmtId="0" fontId="2" fillId="26" borderId="45"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9"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52" xfId="0" applyNumberFormat="1" applyFont="1" applyFill="1" applyBorder="1" applyAlignment="1">
      <alignment vertical="center"/>
    </xf>
    <xf numFmtId="44" fontId="4" fillId="22" borderId="39" xfId="0" applyNumberFormat="1" applyFont="1" applyFill="1" applyBorder="1"/>
    <xf numFmtId="0" fontId="2" fillId="31" borderId="1" xfId="0" applyFont="1" applyFill="1" applyBorder="1"/>
    <xf numFmtId="0" fontId="2" fillId="31" borderId="2" xfId="0" applyFont="1" applyFill="1" applyBorder="1"/>
    <xf numFmtId="0" fontId="2" fillId="31" borderId="45" xfId="0" applyFont="1" applyFill="1" applyBorder="1" applyAlignment="1">
      <alignment horizontal="center" wrapText="1"/>
    </xf>
    <xf numFmtId="0" fontId="6" fillId="32" borderId="3" xfId="0" applyFont="1" applyFill="1" applyBorder="1" applyAlignment="1">
      <alignment horizontal="center" vertical="center"/>
    </xf>
    <xf numFmtId="0" fontId="31" fillId="32" borderId="0" xfId="0" applyFont="1" applyFill="1"/>
    <xf numFmtId="0" fontId="6" fillId="32" borderId="39" xfId="0" applyFont="1" applyFill="1" applyBorder="1"/>
    <xf numFmtId="0" fontId="31" fillId="33" borderId="12" xfId="0" applyFont="1" applyFill="1" applyBorder="1" applyAlignment="1">
      <alignment horizontal="center" vertical="center"/>
    </xf>
    <xf numFmtId="0" fontId="31" fillId="33" borderId="13" xfId="0" applyFont="1" applyFill="1" applyBorder="1" applyAlignment="1">
      <alignment horizontal="left" vertical="center"/>
    </xf>
    <xf numFmtId="44" fontId="31" fillId="33" borderId="52" xfId="0" applyNumberFormat="1" applyFont="1" applyFill="1" applyBorder="1" applyAlignment="1">
      <alignment vertical="center"/>
    </xf>
    <xf numFmtId="44" fontId="4" fillId="33" borderId="39" xfId="0" applyNumberFormat="1" applyFont="1" applyFill="1" applyBorder="1"/>
    <xf numFmtId="0" fontId="39" fillId="31" borderId="90" xfId="0" applyFont="1" applyFill="1" applyBorder="1" applyAlignment="1">
      <alignment horizontal="left" wrapText="1"/>
    </xf>
    <xf numFmtId="0" fontId="39" fillId="31" borderId="91" xfId="0" applyFont="1" applyFill="1" applyBorder="1" applyAlignment="1">
      <alignment horizontal="left" wrapText="1"/>
    </xf>
    <xf numFmtId="0" fontId="39" fillId="31" borderId="91" xfId="0" applyFont="1" applyFill="1" applyBorder="1" applyAlignment="1">
      <alignment horizontal="center" wrapText="1"/>
    </xf>
    <xf numFmtId="164" fontId="39" fillId="31" borderId="91" xfId="0" applyNumberFormat="1" applyFont="1" applyFill="1" applyBorder="1" applyAlignment="1">
      <alignment horizontal="center" wrapText="1"/>
    </xf>
    <xf numFmtId="164" fontId="39" fillId="31" borderId="92" xfId="0" applyNumberFormat="1" applyFont="1" applyFill="1" applyBorder="1" applyAlignment="1">
      <alignment horizontal="center" wrapText="1"/>
    </xf>
    <xf numFmtId="0" fontId="19" fillId="31" borderId="93" xfId="0" applyFont="1" applyFill="1" applyBorder="1" applyAlignment="1">
      <alignment horizontal="center" vertical="center"/>
    </xf>
    <xf numFmtId="44" fontId="53" fillId="0" borderId="95" xfId="0" applyNumberFormat="1" applyFont="1" applyBorder="1" applyAlignment="1">
      <alignment horizontal="center" vertical="center"/>
    </xf>
    <xf numFmtId="0" fontId="39" fillId="26" borderId="96" xfId="0" applyFont="1" applyFill="1" applyBorder="1" applyAlignment="1">
      <alignment horizontal="left" wrapText="1"/>
    </xf>
    <xf numFmtId="0" fontId="39" fillId="26" borderId="97" xfId="0" applyFont="1" applyFill="1" applyBorder="1" applyAlignment="1">
      <alignment horizontal="left" wrapText="1"/>
    </xf>
    <xf numFmtId="0" fontId="39" fillId="26" borderId="97" xfId="0" applyFont="1" applyFill="1" applyBorder="1" applyAlignment="1">
      <alignment horizontal="center" wrapText="1"/>
    </xf>
    <xf numFmtId="164" fontId="39" fillId="26" borderId="97" xfId="0" applyNumberFormat="1" applyFont="1" applyFill="1" applyBorder="1" applyAlignment="1">
      <alignment horizontal="center" wrapText="1"/>
    </xf>
    <xf numFmtId="164" fontId="39" fillId="26" borderId="98" xfId="0" applyNumberFormat="1" applyFont="1" applyFill="1" applyBorder="1" applyAlignment="1">
      <alignment horizontal="center" wrapText="1"/>
    </xf>
    <xf numFmtId="0" fontId="19" fillId="26" borderId="99" xfId="0" applyFont="1" applyFill="1" applyBorder="1" applyAlignment="1">
      <alignment horizontal="center" vertical="center"/>
    </xf>
    <xf numFmtId="44" fontId="54" fillId="0" borderId="101" xfId="0" applyNumberFormat="1" applyFont="1" applyBorder="1" applyAlignment="1">
      <alignment horizontal="center" vertical="center"/>
    </xf>
    <xf numFmtId="164" fontId="52" fillId="0" borderId="86" xfId="0" applyNumberFormat="1" applyFont="1" applyBorder="1" applyAlignment="1">
      <alignment vertical="center"/>
    </xf>
    <xf numFmtId="0" fontId="39" fillId="28" borderId="102" xfId="0" applyFont="1" applyFill="1" applyBorder="1" applyAlignment="1">
      <alignment horizontal="left" wrapText="1"/>
    </xf>
    <xf numFmtId="0" fontId="39" fillId="28" borderId="103" xfId="0" applyFont="1" applyFill="1" applyBorder="1" applyAlignment="1">
      <alignment horizontal="left" wrapText="1"/>
    </xf>
    <xf numFmtId="0" fontId="39" fillId="28" borderId="103" xfId="0" applyFont="1" applyFill="1" applyBorder="1" applyAlignment="1">
      <alignment horizontal="center" wrapText="1"/>
    </xf>
    <xf numFmtId="164" fontId="39" fillId="28" borderId="103" xfId="0" applyNumberFormat="1" applyFont="1" applyFill="1" applyBorder="1" applyAlignment="1">
      <alignment horizontal="center" wrapText="1"/>
    </xf>
    <xf numFmtId="164" fontId="39" fillId="28" borderId="104" xfId="0" applyNumberFormat="1" applyFont="1" applyFill="1" applyBorder="1" applyAlignment="1">
      <alignment horizontal="center" wrapText="1"/>
    </xf>
    <xf numFmtId="0" fontId="19" fillId="28" borderId="105" xfId="0" applyFont="1" applyFill="1" applyBorder="1" applyAlignment="1">
      <alignment horizontal="center" vertical="center"/>
    </xf>
    <xf numFmtId="44" fontId="21" fillId="0" borderId="107" xfId="0" applyNumberFormat="1" applyFont="1" applyBorder="1" applyAlignment="1">
      <alignment horizontal="center" vertical="center"/>
    </xf>
    <xf numFmtId="0" fontId="39" fillId="3" borderId="114" xfId="0" applyFont="1" applyFill="1" applyBorder="1" applyAlignment="1">
      <alignment horizontal="left" wrapText="1"/>
    </xf>
    <xf numFmtId="0" fontId="39" fillId="3" borderId="115" xfId="0" applyFont="1" applyFill="1" applyBorder="1" applyAlignment="1">
      <alignment horizontal="left" wrapText="1"/>
    </xf>
    <xf numFmtId="0" fontId="39" fillId="3" borderId="115" xfId="0" applyFont="1" applyFill="1" applyBorder="1" applyAlignment="1">
      <alignment horizontal="center" wrapText="1"/>
    </xf>
    <xf numFmtId="164" fontId="39" fillId="3" borderId="115" xfId="0" applyNumberFormat="1" applyFont="1" applyFill="1" applyBorder="1" applyAlignment="1">
      <alignment horizontal="center" wrapText="1"/>
    </xf>
    <xf numFmtId="164" fontId="39" fillId="3" borderId="116" xfId="0" applyNumberFormat="1" applyFont="1" applyFill="1" applyBorder="1" applyAlignment="1">
      <alignment horizontal="center" wrapText="1"/>
    </xf>
    <xf numFmtId="0" fontId="19" fillId="3" borderId="117" xfId="0" applyFont="1" applyFill="1" applyBorder="1" applyAlignment="1">
      <alignment horizontal="center" vertical="center"/>
    </xf>
    <xf numFmtId="44" fontId="21" fillId="0" borderId="119" xfId="0" applyNumberFormat="1" applyFont="1" applyBorder="1" applyAlignment="1">
      <alignment horizontal="center" vertical="center"/>
    </xf>
    <xf numFmtId="0" fontId="39" fillId="7" borderId="108" xfId="0" applyFont="1" applyFill="1" applyBorder="1" applyAlignment="1">
      <alignment horizontal="left" wrapText="1"/>
    </xf>
    <xf numFmtId="0" fontId="39" fillId="7" borderId="109" xfId="0" applyFont="1" applyFill="1" applyBorder="1" applyAlignment="1">
      <alignment horizontal="left" wrapText="1"/>
    </xf>
    <xf numFmtId="0" fontId="39" fillId="7" borderId="109" xfId="0" applyFont="1" applyFill="1" applyBorder="1" applyAlignment="1">
      <alignment horizontal="center" wrapText="1"/>
    </xf>
    <xf numFmtId="164" fontId="39" fillId="7" borderId="109" xfId="0" applyNumberFormat="1" applyFont="1" applyFill="1" applyBorder="1" applyAlignment="1">
      <alignment horizontal="center" wrapText="1"/>
    </xf>
    <xf numFmtId="164" fontId="39" fillId="7" borderId="110" xfId="0" applyNumberFormat="1" applyFont="1" applyFill="1" applyBorder="1" applyAlignment="1">
      <alignment horizontal="center" wrapText="1"/>
    </xf>
    <xf numFmtId="0" fontId="19" fillId="7" borderId="111" xfId="0" applyFont="1" applyFill="1" applyBorder="1" applyAlignment="1">
      <alignment horizontal="center" vertical="center"/>
    </xf>
    <xf numFmtId="44" fontId="41" fillId="0" borderId="113" xfId="0" applyNumberFormat="1" applyFont="1" applyBorder="1" applyAlignment="1">
      <alignment horizontal="center" vertical="center"/>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2" borderId="26" xfId="0" applyFont="1" applyFill="1" applyBorder="1" applyAlignment="1">
      <alignment horizontal="center" vertical="center"/>
    </xf>
    <xf numFmtId="44" fontId="40" fillId="0" borderId="28" xfId="0" applyNumberFormat="1" applyFont="1" applyBorder="1" applyAlignment="1">
      <alignment horizontal="center" vertical="center"/>
    </xf>
    <xf numFmtId="0" fontId="52" fillId="0" borderId="120" xfId="0" applyFont="1" applyBorder="1" applyAlignment="1">
      <alignment horizontal="center" vertical="center"/>
    </xf>
    <xf numFmtId="164" fontId="52" fillId="0" borderId="120" xfId="0" applyNumberFormat="1" applyFont="1" applyBorder="1"/>
    <xf numFmtId="0" fontId="52" fillId="0" borderId="120" xfId="0" applyFont="1" applyBorder="1" applyAlignment="1">
      <alignment horizontal="center"/>
    </xf>
    <xf numFmtId="165" fontId="52" fillId="0" borderId="120" xfId="0" applyNumberFormat="1" applyFont="1" applyBorder="1" applyAlignment="1">
      <alignment horizontal="center"/>
    </xf>
    <xf numFmtId="0" fontId="52" fillId="0" borderId="120" xfId="0" applyFont="1" applyBorder="1" applyAlignment="1">
      <alignment wrapText="1"/>
    </xf>
    <xf numFmtId="0" fontId="52" fillId="0" borderId="120" xfId="0" applyFont="1" applyBorder="1"/>
    <xf numFmtId="164" fontId="52" fillId="0" borderId="120" xfId="0" applyNumberFormat="1" applyFont="1" applyBorder="1" applyProtection="1">
      <protection locked="0"/>
    </xf>
    <xf numFmtId="0" fontId="0" fillId="0" borderId="0" xfId="0" applyAlignment="1" applyProtection="1">
      <alignment horizontal="right" vertical="top"/>
      <protection locked="0"/>
    </xf>
    <xf numFmtId="0" fontId="28" fillId="0" borderId="19" xfId="0" applyFont="1" applyBorder="1" applyAlignment="1">
      <alignment horizontal="left" vertical="top" wrapText="1"/>
    </xf>
    <xf numFmtId="0" fontId="28" fillId="0" borderId="54" xfId="0" applyFont="1" applyBorder="1" applyAlignment="1">
      <alignment horizontal="left" vertical="top" wrapText="1"/>
    </xf>
    <xf numFmtId="0" fontId="28" fillId="0" borderId="61" xfId="0" applyFont="1" applyBorder="1" applyAlignment="1">
      <alignment horizontal="left" vertical="top" wrapText="1"/>
    </xf>
    <xf numFmtId="0" fontId="28" fillId="0" borderId="62" xfId="0" applyFont="1" applyBorder="1" applyAlignment="1">
      <alignment horizontal="left" vertical="top" wrapText="1"/>
    </xf>
    <xf numFmtId="0" fontId="3" fillId="9" borderId="4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26" fillId="0" borderId="40" xfId="0" applyFont="1" applyBorder="1" applyAlignment="1">
      <alignment horizontal="left" vertical="top" wrapText="1"/>
    </xf>
    <xf numFmtId="0" fontId="26" fillId="0" borderId="5" xfId="0" applyFont="1" applyBorder="1" applyAlignment="1">
      <alignment horizontal="left" vertical="top" wrapText="1"/>
    </xf>
    <xf numFmtId="0" fontId="26" fillId="0" borderId="41" xfId="0" applyFont="1" applyBorder="1" applyAlignment="1">
      <alignment horizontal="left" vertical="top" wrapText="1"/>
    </xf>
    <xf numFmtId="0" fontId="28" fillId="0" borderId="17" xfId="0" applyFont="1" applyBorder="1" applyAlignment="1">
      <alignment horizontal="left" vertical="top" wrapText="1"/>
    </xf>
    <xf numFmtId="0" fontId="28" fillId="0" borderId="57" xfId="0" applyFont="1" applyBorder="1" applyAlignment="1">
      <alignment horizontal="left" vertical="top" wrapText="1"/>
    </xf>
    <xf numFmtId="14" fontId="42" fillId="0" borderId="16" xfId="0" applyNumberFormat="1"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4" xfId="0" applyFont="1" applyBorder="1" applyAlignment="1" applyProtection="1">
      <alignment horizontal="center"/>
      <protection locked="0"/>
    </xf>
    <xf numFmtId="0" fontId="42" fillId="0" borderId="15" xfId="0" applyFont="1" applyBorder="1" applyAlignment="1" applyProtection="1">
      <alignment horizontal="center"/>
      <protection locked="0"/>
    </xf>
    <xf numFmtId="0" fontId="42" fillId="0" borderId="53" xfId="0" applyFont="1" applyBorder="1" applyAlignment="1" applyProtection="1">
      <alignment horizontal="center"/>
      <protection locked="0"/>
    </xf>
    <xf numFmtId="0" fontId="3" fillId="9" borderId="42" xfId="0" applyFont="1" applyFill="1" applyBorder="1" applyAlignment="1">
      <alignment horizontal="center" wrapText="1"/>
    </xf>
    <xf numFmtId="0" fontId="3" fillId="9" borderId="7" xfId="0" applyFont="1" applyFill="1" applyBorder="1" applyAlignment="1">
      <alignment horizontal="center" wrapText="1"/>
    </xf>
    <xf numFmtId="0" fontId="3" fillId="9" borderId="43" xfId="0" applyFont="1" applyFill="1" applyBorder="1" applyAlignment="1">
      <alignment horizontal="center" wrapText="1"/>
    </xf>
    <xf numFmtId="0" fontId="47" fillId="0" borderId="51"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51"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51"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50" fillId="0" borderId="51" xfId="0" applyFont="1" applyBorder="1" applyAlignment="1">
      <alignment horizontal="center" vertical="center" textRotation="90" wrapText="1"/>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34" fillId="10" borderId="36" xfId="0" applyFont="1" applyFill="1" applyBorder="1" applyAlignment="1">
      <alignment horizontal="left" vertical="top" wrapText="1"/>
    </xf>
    <xf numFmtId="0" fontId="34" fillId="10" borderId="37" xfId="0" applyFont="1" applyFill="1" applyBorder="1" applyAlignment="1">
      <alignment horizontal="left" vertical="top" wrapText="1"/>
    </xf>
    <xf numFmtId="0" fontId="34" fillId="10" borderId="35" xfId="0" applyFont="1" applyFill="1" applyBorder="1" applyAlignment="1">
      <alignment horizontal="left" vertical="top" wrapText="1"/>
    </xf>
    <xf numFmtId="0" fontId="34" fillId="10" borderId="38" xfId="0" applyFont="1" applyFill="1" applyBorder="1" applyAlignment="1">
      <alignment horizontal="left" vertical="center"/>
    </xf>
    <xf numFmtId="0" fontId="34" fillId="10" borderId="0" xfId="0" applyFont="1" applyFill="1" applyAlignment="1">
      <alignment horizontal="left" vertical="center"/>
    </xf>
    <xf numFmtId="0" fontId="34" fillId="10" borderId="38"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41" xfId="0" applyFont="1" applyFill="1" applyBorder="1" applyAlignment="1" applyProtection="1">
      <alignment horizontal="center"/>
      <protection locked="0"/>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42"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3" xfId="0" applyFont="1" applyFill="1" applyBorder="1" applyAlignment="1">
      <alignment horizontal="center" vertical="center"/>
    </xf>
    <xf numFmtId="0" fontId="37" fillId="10" borderId="42" xfId="0" applyFont="1" applyFill="1" applyBorder="1" applyAlignment="1">
      <alignment horizontal="center" wrapText="1"/>
    </xf>
    <xf numFmtId="0" fontId="37" fillId="10" borderId="7" xfId="0" applyFont="1" applyFill="1" applyBorder="1" applyAlignment="1">
      <alignment horizontal="center" wrapText="1"/>
    </xf>
    <xf numFmtId="0" fontId="37" fillId="10" borderId="43" xfId="0" applyFont="1" applyFill="1" applyBorder="1" applyAlignment="1">
      <alignment horizontal="center" wrapText="1"/>
    </xf>
    <xf numFmtId="0" fontId="34" fillId="10" borderId="38"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4" xfId="0" applyFont="1" applyBorder="1" applyAlignment="1">
      <alignment horizontal="center" vertical="center" textRotation="90" wrapText="1"/>
    </xf>
    <xf numFmtId="0" fontId="45" fillId="0" borderId="46" xfId="0" applyFont="1" applyBorder="1" applyAlignment="1">
      <alignment horizontal="center" vertical="center" textRotation="90"/>
    </xf>
    <xf numFmtId="0" fontId="45" fillId="0" borderId="50" xfId="0" applyFont="1" applyBorder="1" applyAlignment="1">
      <alignment horizontal="center" vertical="center" textRotation="90"/>
    </xf>
    <xf numFmtId="0" fontId="46" fillId="0" borderId="51" xfId="0" applyFont="1" applyBorder="1" applyAlignment="1">
      <alignment horizontal="center" vertical="center" textRotation="90" wrapText="1"/>
    </xf>
    <xf numFmtId="0" fontId="16" fillId="10" borderId="64" xfId="0" applyFont="1" applyFill="1" applyBorder="1" applyAlignment="1">
      <alignment horizontal="left" vertical="top" wrapText="1"/>
    </xf>
    <xf numFmtId="0" fontId="16" fillId="10" borderId="65" xfId="0" applyFont="1" applyFill="1" applyBorder="1" applyAlignment="1">
      <alignment horizontal="left" vertical="top" wrapText="1"/>
    </xf>
    <xf numFmtId="0" fontId="3" fillId="9" borderId="70"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22" fillId="0" borderId="70" xfId="0" applyFont="1" applyBorder="1" applyAlignment="1">
      <alignment horizontal="left" vertical="center" wrapText="1"/>
    </xf>
    <xf numFmtId="0" fontId="22" fillId="0" borderId="7" xfId="0" applyFont="1" applyBorder="1" applyAlignment="1">
      <alignment horizontal="left" vertical="center" wrapText="1"/>
    </xf>
    <xf numFmtId="0" fontId="22" fillId="0" borderId="72" xfId="0" applyFont="1" applyBorder="1" applyAlignment="1">
      <alignment horizontal="left" vertical="center" wrapText="1"/>
    </xf>
    <xf numFmtId="0" fontId="0" fillId="0" borderId="66" xfId="0" applyBorder="1" applyAlignment="1">
      <alignment horizontal="center"/>
    </xf>
    <xf numFmtId="0" fontId="0" fillId="0" borderId="0" xfId="0" applyAlignment="1">
      <alignment horizontal="center"/>
    </xf>
    <xf numFmtId="0" fontId="0" fillId="0" borderId="67" xfId="0" applyBorder="1" applyAlignment="1">
      <alignment horizontal="center"/>
    </xf>
    <xf numFmtId="0" fontId="17" fillId="11" borderId="66" xfId="0" applyFont="1" applyFill="1" applyBorder="1" applyAlignment="1">
      <alignment horizontal="center" wrapText="1"/>
    </xf>
    <xf numFmtId="0" fontId="17" fillId="11" borderId="0" xfId="0" applyFont="1" applyFill="1" applyAlignment="1">
      <alignment horizontal="center" wrapText="1"/>
    </xf>
    <xf numFmtId="0" fontId="17" fillId="11" borderId="67" xfId="0" applyFont="1" applyFill="1" applyBorder="1" applyAlignment="1">
      <alignment horizontal="center" wrapText="1"/>
    </xf>
    <xf numFmtId="0" fontId="21" fillId="15" borderId="70"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74"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5"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27" xfId="0" applyFont="1" applyFill="1" applyBorder="1" applyAlignment="1">
      <alignment horizontal="right" vertical="center"/>
    </xf>
    <xf numFmtId="0" fontId="28"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9" fillId="3" borderId="118" xfId="0" applyFont="1" applyFill="1" applyBorder="1" applyAlignment="1">
      <alignment horizontal="right" vertical="center"/>
    </xf>
    <xf numFmtId="0" fontId="28" fillId="19" borderId="32" xfId="0" applyFont="1" applyFill="1" applyBorder="1" applyAlignment="1">
      <alignment horizontal="center" vertical="center" wrapText="1"/>
    </xf>
    <xf numFmtId="0" fontId="1" fillId="19" borderId="33" xfId="0" applyFont="1" applyFill="1" applyBorder="1" applyAlignment="1">
      <alignment horizontal="center" vertical="center" wrapText="1"/>
    </xf>
    <xf numFmtId="0" fontId="1" fillId="19" borderId="34" xfId="0" applyFont="1" applyFill="1" applyBorder="1" applyAlignment="1">
      <alignment horizontal="center" vertical="center" wrapText="1"/>
    </xf>
    <xf numFmtId="0" fontId="19" fillId="7" borderId="112" xfId="0" applyFont="1" applyFill="1" applyBorder="1" applyAlignment="1">
      <alignment horizontal="right" vertical="center"/>
    </xf>
    <xf numFmtId="0" fontId="28" fillId="29" borderId="87" xfId="0" applyFont="1" applyFill="1" applyBorder="1" applyAlignment="1">
      <alignment horizontal="center" vertical="center" wrapText="1"/>
    </xf>
    <xf numFmtId="0" fontId="1" fillId="29" borderId="88" xfId="0" applyFont="1" applyFill="1" applyBorder="1" applyAlignment="1">
      <alignment horizontal="center" vertical="center" wrapText="1"/>
    </xf>
    <xf numFmtId="0" fontId="1" fillId="29" borderId="89" xfId="0" applyFont="1" applyFill="1" applyBorder="1" applyAlignment="1">
      <alignment horizontal="center" vertical="center" wrapText="1"/>
    </xf>
    <xf numFmtId="0" fontId="19" fillId="28" borderId="106" xfId="0" applyFont="1" applyFill="1" applyBorder="1" applyAlignment="1">
      <alignment horizontal="right" vertical="center"/>
    </xf>
    <xf numFmtId="0" fontId="28" fillId="30" borderId="83" xfId="0" applyFont="1" applyFill="1" applyBorder="1" applyAlignment="1">
      <alignment horizontal="center" vertical="center" wrapText="1"/>
    </xf>
    <xf numFmtId="0" fontId="1" fillId="30" borderId="84" xfId="0" applyFont="1" applyFill="1" applyBorder="1" applyAlignment="1">
      <alignment horizontal="center" vertical="center" wrapText="1"/>
    </xf>
    <xf numFmtId="0" fontId="1" fillId="30" borderId="85" xfId="0" applyFont="1" applyFill="1" applyBorder="1" applyAlignment="1">
      <alignment horizontal="center" vertical="center" wrapText="1"/>
    </xf>
    <xf numFmtId="0" fontId="19" fillId="26" borderId="100" xfId="0" applyFont="1" applyFill="1" applyBorder="1" applyAlignment="1">
      <alignment horizontal="right" vertical="center"/>
    </xf>
    <xf numFmtId="0" fontId="28" fillId="34" borderId="80" xfId="0" applyFont="1" applyFill="1" applyBorder="1" applyAlignment="1">
      <alignment horizontal="center" vertical="center" wrapText="1"/>
    </xf>
    <xf numFmtId="0" fontId="1" fillId="34" borderId="81" xfId="0" applyFont="1" applyFill="1" applyBorder="1" applyAlignment="1">
      <alignment horizontal="center" vertical="center" wrapText="1"/>
    </xf>
    <xf numFmtId="0" fontId="1" fillId="34" borderId="82" xfId="0" applyFont="1" applyFill="1" applyBorder="1" applyAlignment="1">
      <alignment horizontal="center" vertical="center" wrapText="1"/>
    </xf>
    <xf numFmtId="0" fontId="19" fillId="31" borderId="94" xfId="0" applyFont="1" applyFill="1" applyBorder="1" applyAlignment="1">
      <alignment horizontal="right" vertical="center"/>
    </xf>
    <xf numFmtId="0" fontId="52" fillId="0" borderId="120" xfId="0" applyNumberFormat="1" applyFont="1" applyBorder="1" applyAlignment="1">
      <alignment horizont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48F"/>
      <color rgb="FFFFFFCC"/>
      <color rgb="FFFFFF99"/>
      <color rgb="FFFCD5B4"/>
      <color rgb="FFB7DEE8"/>
      <color rgb="FFC5D9F1"/>
      <color rgb="FFCCC0DA"/>
      <color rgb="FFF2DCDB"/>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660400</xdr:colOff>
          <xdr:row>12</xdr:row>
          <xdr:rowOff>279400</xdr:rowOff>
        </xdr:from>
        <xdr:to>
          <xdr:col>3</xdr:col>
          <xdr:colOff>965200</xdr:colOff>
          <xdr:row>14</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679450</xdr:colOff>
          <xdr:row>19</xdr:row>
          <xdr:rowOff>298450</xdr:rowOff>
        </xdr:from>
        <xdr:to>
          <xdr:col>3</xdr:col>
          <xdr:colOff>984250</xdr:colOff>
          <xdr:row>21</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27</xdr:row>
          <xdr:rowOff>203200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34</xdr:row>
          <xdr:rowOff>203200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41</xdr:row>
          <xdr:rowOff>0</xdr:rowOff>
        </xdr:from>
        <xdr:to>
          <xdr:col>3</xdr:col>
          <xdr:colOff>990600</xdr:colOff>
          <xdr:row>42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48</xdr:row>
          <xdr:rowOff>0</xdr:rowOff>
        </xdr:from>
        <xdr:to>
          <xdr:col>3</xdr:col>
          <xdr:colOff>876300</xdr:colOff>
          <xdr:row>49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6"/>
  <sheetViews>
    <sheetView showGridLines="0" tabSelected="1" view="pageBreakPreview" zoomScaleNormal="100" zoomScaleSheetLayoutView="100" zoomScalePageLayoutView="85" workbookViewId="0">
      <selection activeCell="C5" sqref="C5:D5"/>
    </sheetView>
  </sheetViews>
  <sheetFormatPr defaultColWidth="9.1796875" defaultRowHeight="14" x14ac:dyDescent="0.3"/>
  <cols>
    <col min="1" max="1" width="12" style="1" customWidth="1"/>
    <col min="2" max="2" width="12.54296875" style="1" customWidth="1"/>
    <col min="3" max="3" width="99.1796875" style="1" customWidth="1"/>
    <col min="4" max="4" width="22.453125" style="1" customWidth="1"/>
    <col min="5" max="16384" width="9.1796875" style="1"/>
  </cols>
  <sheetData>
    <row r="1" spans="1:4" ht="24" customHeight="1" x14ac:dyDescent="0.3">
      <c r="A1" s="232" t="s">
        <v>10</v>
      </c>
      <c r="B1" s="230"/>
      <c r="C1" s="230" t="s">
        <v>104</v>
      </c>
      <c r="D1" s="231"/>
    </row>
    <row r="2" spans="1:4" ht="24" customHeight="1" x14ac:dyDescent="0.3">
      <c r="A2" s="247" t="s">
        <v>73</v>
      </c>
      <c r="B2" s="248"/>
      <c r="C2" s="44" t="s">
        <v>77</v>
      </c>
      <c r="D2" s="46"/>
    </row>
    <row r="3" spans="1:4" ht="24" customHeight="1" x14ac:dyDescent="0.3">
      <c r="A3" s="233" t="s">
        <v>11</v>
      </c>
      <c r="B3" s="234"/>
      <c r="C3" s="38" t="s">
        <v>103</v>
      </c>
      <c r="D3" s="46"/>
    </row>
    <row r="4" spans="1:4" s="4" customFormat="1" ht="24" customHeight="1" x14ac:dyDescent="0.45">
      <c r="A4" s="235" t="s">
        <v>74</v>
      </c>
      <c r="B4" s="236"/>
      <c r="C4" s="39" t="s">
        <v>105</v>
      </c>
      <c r="D4" s="46"/>
    </row>
    <row r="5" spans="1:4" s="4" customFormat="1" ht="37.5" customHeight="1" thickBot="1" x14ac:dyDescent="0.5">
      <c r="A5" s="47" t="s">
        <v>6</v>
      </c>
      <c r="B5" s="40"/>
      <c r="C5" s="237"/>
      <c r="D5" s="238"/>
    </row>
    <row r="6" spans="1:4" s="4" customFormat="1" ht="34.5" customHeight="1" thickBot="1" x14ac:dyDescent="0.5">
      <c r="A6" s="241" t="s">
        <v>71</v>
      </c>
      <c r="B6" s="242"/>
      <c r="C6" s="242"/>
      <c r="D6" s="243"/>
    </row>
    <row r="7" spans="1:4" s="4" customFormat="1" ht="56.25" customHeight="1" thickBot="1" x14ac:dyDescent="0.5">
      <c r="A7" s="244" t="s">
        <v>106</v>
      </c>
      <c r="B7" s="245"/>
      <c r="C7" s="245"/>
      <c r="D7" s="246"/>
    </row>
    <row r="8" spans="1:4" ht="20.149999999999999" customHeight="1" x14ac:dyDescent="0.4">
      <c r="A8" s="251" t="s">
        <v>107</v>
      </c>
      <c r="B8" s="5" t="s">
        <v>1</v>
      </c>
      <c r="C8" s="6" t="s">
        <v>2</v>
      </c>
      <c r="D8" s="48" t="s">
        <v>9</v>
      </c>
    </row>
    <row r="9" spans="1:4" ht="24" customHeight="1" x14ac:dyDescent="0.4">
      <c r="A9" s="252"/>
      <c r="B9" s="7"/>
      <c r="C9" s="34" t="s">
        <v>108</v>
      </c>
      <c r="D9" s="49"/>
    </row>
    <row r="10" spans="1:4" ht="24" customHeight="1" x14ac:dyDescent="0.3">
      <c r="A10" s="252"/>
      <c r="B10" s="18">
        <v>1</v>
      </c>
      <c r="C10" s="19" t="s">
        <v>3</v>
      </c>
      <c r="D10" s="116">
        <f>SUM('22901 BARRY'!G59)</f>
        <v>0</v>
      </c>
    </row>
    <row r="11" spans="1:4" ht="24" customHeight="1" x14ac:dyDescent="0.3">
      <c r="A11" s="252"/>
      <c r="B11" s="20">
        <v>2</v>
      </c>
      <c r="C11" s="19" t="s">
        <v>4</v>
      </c>
      <c r="D11" s="50">
        <v>76000</v>
      </c>
    </row>
    <row r="12" spans="1:4" ht="24" customHeight="1" x14ac:dyDescent="0.3">
      <c r="A12" s="252"/>
      <c r="B12" s="20">
        <v>3</v>
      </c>
      <c r="C12" s="21" t="s">
        <v>8</v>
      </c>
      <c r="D12" s="51">
        <v>25000</v>
      </c>
    </row>
    <row r="13" spans="1:4" ht="24" customHeight="1" thickBot="1" x14ac:dyDescent="0.35">
      <c r="A13" s="252"/>
      <c r="B13" s="22">
        <v>4</v>
      </c>
      <c r="C13" s="35" t="s">
        <v>7</v>
      </c>
      <c r="D13" s="52">
        <f>SUM(D10:D12)</f>
        <v>101000</v>
      </c>
    </row>
    <row r="14" spans="1:4" ht="14.15" customHeight="1" thickBot="1" x14ac:dyDescent="0.35">
      <c r="A14" s="253"/>
      <c r="B14" s="239" t="s">
        <v>5</v>
      </c>
      <c r="C14" s="240"/>
      <c r="D14" s="53"/>
    </row>
    <row r="15" spans="1:4" ht="20.149999999999999" customHeight="1" thickBot="1" x14ac:dyDescent="0.45">
      <c r="A15" s="254" t="s">
        <v>110</v>
      </c>
      <c r="B15" s="8" t="s">
        <v>1</v>
      </c>
      <c r="C15" s="9" t="s">
        <v>2</v>
      </c>
      <c r="D15" s="54" t="s">
        <v>9</v>
      </c>
    </row>
    <row r="16" spans="1:4" ht="24" customHeight="1" thickBot="1" x14ac:dyDescent="0.45">
      <c r="A16" s="254"/>
      <c r="B16" s="10"/>
      <c r="C16" s="36" t="s">
        <v>109</v>
      </c>
      <c r="D16" s="55"/>
    </row>
    <row r="17" spans="1:4" ht="24" customHeight="1" thickBot="1" x14ac:dyDescent="0.35">
      <c r="A17" s="254"/>
      <c r="B17" s="18">
        <v>5</v>
      </c>
      <c r="C17" s="19" t="s">
        <v>3</v>
      </c>
      <c r="D17" s="116">
        <f>SUM('22902 DRUMMOND'!G59)</f>
        <v>0</v>
      </c>
    </row>
    <row r="18" spans="1:4" ht="24" customHeight="1" thickBot="1" x14ac:dyDescent="0.45">
      <c r="A18" s="254"/>
      <c r="B18" s="20">
        <v>6</v>
      </c>
      <c r="C18" s="19" t="s">
        <v>4</v>
      </c>
      <c r="D18" s="113">
        <v>80000</v>
      </c>
    </row>
    <row r="19" spans="1:4" ht="24" customHeight="1" thickBot="1" x14ac:dyDescent="0.45">
      <c r="A19" s="254"/>
      <c r="B19" s="20">
        <v>7</v>
      </c>
      <c r="C19" s="21" t="s">
        <v>8</v>
      </c>
      <c r="D19" s="114">
        <v>25000</v>
      </c>
    </row>
    <row r="20" spans="1:4" ht="24" customHeight="1" thickBot="1" x14ac:dyDescent="0.45">
      <c r="A20" s="254"/>
      <c r="B20" s="11">
        <v>8</v>
      </c>
      <c r="C20" s="12" t="s">
        <v>7</v>
      </c>
      <c r="D20" s="115">
        <f>SUM(D17:D19)</f>
        <v>105000</v>
      </c>
    </row>
    <row r="21" spans="1:4" ht="14.15" customHeight="1" thickBot="1" x14ac:dyDescent="0.35">
      <c r="A21" s="254"/>
      <c r="B21" s="249" t="s">
        <v>5</v>
      </c>
      <c r="C21" s="250"/>
      <c r="D21" s="56"/>
    </row>
    <row r="22" spans="1:4" ht="18.5" thickBot="1" x14ac:dyDescent="0.45">
      <c r="A22" s="218" t="s">
        <v>111</v>
      </c>
      <c r="B22" s="15" t="s">
        <v>1</v>
      </c>
      <c r="C22" s="16" t="s">
        <v>2</v>
      </c>
      <c r="D22" s="57" t="s">
        <v>9</v>
      </c>
    </row>
    <row r="23" spans="1:4" ht="18.5" thickBot="1" x14ac:dyDescent="0.45">
      <c r="A23" s="218"/>
      <c r="B23" s="17"/>
      <c r="C23" s="37" t="s">
        <v>112</v>
      </c>
      <c r="D23" s="58"/>
    </row>
    <row r="24" spans="1:4" ht="24" customHeight="1" thickBot="1" x14ac:dyDescent="0.35">
      <c r="A24" s="218"/>
      <c r="B24" s="18">
        <v>9</v>
      </c>
      <c r="C24" s="19" t="s">
        <v>3</v>
      </c>
      <c r="D24" s="116">
        <f>SUM('22903 BELDEN'!G59)</f>
        <v>0</v>
      </c>
    </row>
    <row r="25" spans="1:4" ht="24" customHeight="1" thickBot="1" x14ac:dyDescent="0.35">
      <c r="A25" s="218"/>
      <c r="B25" s="20">
        <v>10</v>
      </c>
      <c r="C25" s="19" t="s">
        <v>4</v>
      </c>
      <c r="D25" s="50">
        <v>77000</v>
      </c>
    </row>
    <row r="26" spans="1:4" ht="24" customHeight="1" thickBot="1" x14ac:dyDescent="0.35">
      <c r="A26" s="218"/>
      <c r="B26" s="20">
        <v>11</v>
      </c>
      <c r="C26" s="21" t="s">
        <v>8</v>
      </c>
      <c r="D26" s="51">
        <v>25000</v>
      </c>
    </row>
    <row r="27" spans="1:4" ht="24" customHeight="1" thickBot="1" x14ac:dyDescent="0.35">
      <c r="A27" s="218"/>
      <c r="B27" s="23">
        <v>12</v>
      </c>
      <c r="C27" s="24" t="s">
        <v>7</v>
      </c>
      <c r="D27" s="59">
        <f>SUM(D24:D26)</f>
        <v>102000</v>
      </c>
    </row>
    <row r="28" spans="1:4" ht="14.5" thickBot="1" x14ac:dyDescent="0.35">
      <c r="A28" s="218"/>
      <c r="B28" s="219" t="s">
        <v>5</v>
      </c>
      <c r="C28" s="220"/>
      <c r="D28" s="60"/>
    </row>
    <row r="29" spans="1:4" ht="18.5" thickBot="1" x14ac:dyDescent="0.45">
      <c r="A29" s="221" t="s">
        <v>113</v>
      </c>
      <c r="B29" s="117" t="s">
        <v>1</v>
      </c>
      <c r="C29" s="118" t="s">
        <v>2</v>
      </c>
      <c r="D29" s="119" t="s">
        <v>9</v>
      </c>
    </row>
    <row r="30" spans="1:4" ht="18.5" thickBot="1" x14ac:dyDescent="0.45">
      <c r="A30" s="221"/>
      <c r="B30" s="120"/>
      <c r="C30" s="121" t="s">
        <v>114</v>
      </c>
      <c r="D30" s="122"/>
    </row>
    <row r="31" spans="1:4" ht="18.5" thickBot="1" x14ac:dyDescent="0.35">
      <c r="A31" s="221"/>
      <c r="B31" s="18">
        <v>13</v>
      </c>
      <c r="C31" s="19" t="s">
        <v>3</v>
      </c>
      <c r="D31" s="116">
        <f>SUM('22904 ARTHUR'!G59)</f>
        <v>0</v>
      </c>
    </row>
    <row r="32" spans="1:4" ht="18.75" customHeight="1" thickBot="1" x14ac:dyDescent="0.35">
      <c r="A32" s="221"/>
      <c r="B32" s="20">
        <v>14</v>
      </c>
      <c r="C32" s="19" t="s">
        <v>4</v>
      </c>
      <c r="D32" s="50">
        <v>44000</v>
      </c>
    </row>
    <row r="33" spans="1:4" ht="20.149999999999999" customHeight="1" thickBot="1" x14ac:dyDescent="0.35">
      <c r="A33" s="221"/>
      <c r="B33" s="20">
        <v>15</v>
      </c>
      <c r="C33" s="21" t="s">
        <v>8</v>
      </c>
      <c r="D33" s="51">
        <v>25000</v>
      </c>
    </row>
    <row r="34" spans="1:4" ht="20.149999999999999" customHeight="1" thickBot="1" x14ac:dyDescent="0.35">
      <c r="A34" s="221"/>
      <c r="B34" s="123">
        <v>16</v>
      </c>
      <c r="C34" s="124" t="s">
        <v>7</v>
      </c>
      <c r="D34" s="125">
        <f>SUM(D31:D33)</f>
        <v>69000</v>
      </c>
    </row>
    <row r="35" spans="1:4" ht="16.5" customHeight="1" thickBot="1" x14ac:dyDescent="0.35">
      <c r="A35" s="221"/>
      <c r="B35" s="222" t="s">
        <v>5</v>
      </c>
      <c r="C35" s="223"/>
      <c r="D35" s="126"/>
    </row>
    <row r="36" spans="1:4" ht="19.5" customHeight="1" thickBot="1" x14ac:dyDescent="0.45">
      <c r="A36" s="224" t="s">
        <v>115</v>
      </c>
      <c r="B36" s="127" t="s">
        <v>1</v>
      </c>
      <c r="C36" s="128" t="s">
        <v>2</v>
      </c>
      <c r="D36" s="129" t="s">
        <v>9</v>
      </c>
    </row>
    <row r="37" spans="1:4" ht="20.149999999999999" customHeight="1" thickBot="1" x14ac:dyDescent="0.45">
      <c r="A37" s="224"/>
      <c r="B37" s="130"/>
      <c r="C37" s="131" t="s">
        <v>116</v>
      </c>
      <c r="D37" s="132"/>
    </row>
    <row r="38" spans="1:4" ht="20.149999999999999" customHeight="1" thickBot="1" x14ac:dyDescent="0.35">
      <c r="A38" s="224"/>
      <c r="B38" s="18">
        <v>17</v>
      </c>
      <c r="C38" s="19" t="s">
        <v>3</v>
      </c>
      <c r="D38" s="116">
        <f>SUM('22905 BERTEAU'!G59)</f>
        <v>0</v>
      </c>
    </row>
    <row r="39" spans="1:4" ht="18.5" thickBot="1" x14ac:dyDescent="0.35">
      <c r="A39" s="224"/>
      <c r="B39" s="20">
        <v>18</v>
      </c>
      <c r="C39" s="19" t="s">
        <v>4</v>
      </c>
      <c r="D39" s="50">
        <v>58000</v>
      </c>
    </row>
    <row r="40" spans="1:4" ht="18.5" thickBot="1" x14ac:dyDescent="0.35">
      <c r="A40" s="224"/>
      <c r="B40" s="20">
        <v>19</v>
      </c>
      <c r="C40" s="21" t="s">
        <v>8</v>
      </c>
      <c r="D40" s="51">
        <v>25000</v>
      </c>
    </row>
    <row r="41" spans="1:4" ht="18.5" thickBot="1" x14ac:dyDescent="0.35">
      <c r="A41" s="224"/>
      <c r="B41" s="133">
        <v>20</v>
      </c>
      <c r="C41" s="134" t="s">
        <v>7</v>
      </c>
      <c r="D41" s="135">
        <f>SUM(D38:D40)</f>
        <v>83000</v>
      </c>
    </row>
    <row r="42" spans="1:4" ht="14.5" thickBot="1" x14ac:dyDescent="0.35">
      <c r="A42" s="224"/>
      <c r="B42" s="225" t="s">
        <v>5</v>
      </c>
      <c r="C42" s="226"/>
      <c r="D42" s="136"/>
    </row>
    <row r="43" spans="1:4" ht="18.5" thickBot="1" x14ac:dyDescent="0.45">
      <c r="A43" s="227" t="s">
        <v>117</v>
      </c>
      <c r="B43" s="137" t="s">
        <v>1</v>
      </c>
      <c r="C43" s="138" t="s">
        <v>2</v>
      </c>
      <c r="D43" s="139" t="s">
        <v>9</v>
      </c>
    </row>
    <row r="44" spans="1:4" ht="18.5" thickBot="1" x14ac:dyDescent="0.45">
      <c r="A44" s="227"/>
      <c r="B44" s="140"/>
      <c r="C44" s="141" t="s">
        <v>118</v>
      </c>
      <c r="D44" s="142"/>
    </row>
    <row r="45" spans="1:4" ht="18.5" thickBot="1" x14ac:dyDescent="0.35">
      <c r="A45" s="227"/>
      <c r="B45" s="18">
        <v>21</v>
      </c>
      <c r="C45" s="19" t="s">
        <v>3</v>
      </c>
      <c r="D45" s="116">
        <f>SUM('22906 HORTENSE'!G59)</f>
        <v>0</v>
      </c>
    </row>
    <row r="46" spans="1:4" ht="18.5" thickBot="1" x14ac:dyDescent="0.35">
      <c r="A46" s="227"/>
      <c r="B46" s="20">
        <v>22</v>
      </c>
      <c r="C46" s="19" t="s">
        <v>4</v>
      </c>
      <c r="D46" s="50">
        <v>80000</v>
      </c>
    </row>
    <row r="47" spans="1:4" ht="18.5" thickBot="1" x14ac:dyDescent="0.35">
      <c r="A47" s="227"/>
      <c r="B47" s="20">
        <v>23</v>
      </c>
      <c r="C47" s="21" t="s">
        <v>8</v>
      </c>
      <c r="D47" s="51">
        <v>25000</v>
      </c>
    </row>
    <row r="48" spans="1:4" ht="18.5" thickBot="1" x14ac:dyDescent="0.35">
      <c r="A48" s="227"/>
      <c r="B48" s="143">
        <v>24</v>
      </c>
      <c r="C48" s="144" t="s">
        <v>7</v>
      </c>
      <c r="D48" s="145">
        <f>SUM(D45:D47)</f>
        <v>105000</v>
      </c>
    </row>
    <row r="49" spans="1:4" ht="17.5" customHeight="1" thickBot="1" x14ac:dyDescent="0.35">
      <c r="A49" s="227"/>
      <c r="B49" s="228" t="s">
        <v>5</v>
      </c>
      <c r="C49" s="229"/>
      <c r="D49" s="146"/>
    </row>
    <row r="50" spans="1:4" ht="18" x14ac:dyDescent="0.4">
      <c r="A50" s="61"/>
      <c r="B50" s="28" t="s">
        <v>1</v>
      </c>
      <c r="C50" s="29" t="s">
        <v>2</v>
      </c>
      <c r="D50" s="62" t="s">
        <v>36</v>
      </c>
    </row>
    <row r="51" spans="1:4" ht="20" x14ac:dyDescent="0.4">
      <c r="A51" s="61"/>
      <c r="B51" s="30">
        <v>25</v>
      </c>
      <c r="C51" s="31" t="s">
        <v>160</v>
      </c>
      <c r="D51" s="63">
        <f>SUM(D13+D20+D27+D34+D41+D48)</f>
        <v>565000</v>
      </c>
    </row>
    <row r="52" spans="1:4" ht="20.5" thickBot="1" x14ac:dyDescent="0.45">
      <c r="A52" s="64"/>
      <c r="B52" s="32">
        <v>26</v>
      </c>
      <c r="C52" s="33" t="s">
        <v>78</v>
      </c>
      <c r="D52" s="65">
        <f>SUM('Award Criteria Figure'!C26)</f>
        <v>565000</v>
      </c>
    </row>
    <row r="53" spans="1:4" ht="35.25" customHeight="1" thickBot="1" x14ac:dyDescent="0.45">
      <c r="A53" s="215" t="s">
        <v>50</v>
      </c>
      <c r="B53" s="216"/>
      <c r="C53" s="216"/>
      <c r="D53" s="217"/>
    </row>
    <row r="54" spans="1:4" x14ac:dyDescent="0.3">
      <c r="A54" s="66" t="s">
        <v>43</v>
      </c>
      <c r="B54" s="213"/>
      <c r="C54" s="213"/>
      <c r="D54" s="214"/>
    </row>
    <row r="55" spans="1:4" x14ac:dyDescent="0.3">
      <c r="A55" s="66" t="s">
        <v>44</v>
      </c>
      <c r="B55" s="210"/>
      <c r="C55" s="211"/>
      <c r="D55" s="212"/>
    </row>
    <row r="56" spans="1:4" ht="14.5" thickBot="1" x14ac:dyDescent="0.35">
      <c r="A56" s="67"/>
      <c r="B56" s="210"/>
      <c r="C56" s="211"/>
      <c r="D56" s="212"/>
    </row>
    <row r="57" spans="1:4" ht="18.5" thickBot="1" x14ac:dyDescent="0.35">
      <c r="A57" s="202" t="s">
        <v>28</v>
      </c>
      <c r="B57" s="203"/>
      <c r="C57" s="203"/>
      <c r="D57" s="204"/>
    </row>
    <row r="58" spans="1:4" x14ac:dyDescent="0.3">
      <c r="A58" s="68" t="s">
        <v>29</v>
      </c>
      <c r="B58" s="213"/>
      <c r="C58" s="213"/>
      <c r="D58" s="214"/>
    </row>
    <row r="59" spans="1:4" ht="14.5" thickBot="1" x14ac:dyDescent="0.35">
      <c r="A59" s="66" t="s">
        <v>30</v>
      </c>
      <c r="B59" s="210"/>
      <c r="C59" s="211"/>
      <c r="D59" s="212"/>
    </row>
    <row r="60" spans="1:4" ht="18.5" thickBot="1" x14ac:dyDescent="0.35">
      <c r="A60" s="202" t="s">
        <v>31</v>
      </c>
      <c r="B60" s="203"/>
      <c r="C60" s="203"/>
      <c r="D60" s="204"/>
    </row>
    <row r="61" spans="1:4" ht="123.5" customHeight="1" thickBot="1" x14ac:dyDescent="0.35">
      <c r="A61" s="205" t="s">
        <v>158</v>
      </c>
      <c r="B61" s="206"/>
      <c r="C61" s="206"/>
      <c r="D61" s="207"/>
    </row>
    <row r="62" spans="1:4" x14ac:dyDescent="0.3">
      <c r="A62" s="69" t="s">
        <v>72</v>
      </c>
      <c r="B62" s="13" t="s">
        <v>45</v>
      </c>
      <c r="C62" s="208" t="s">
        <v>161</v>
      </c>
      <c r="D62" s="209"/>
    </row>
    <row r="63" spans="1:4" ht="13.75" customHeight="1" x14ac:dyDescent="0.3">
      <c r="A63" s="70" t="s">
        <v>46</v>
      </c>
      <c r="B63" s="14" t="s">
        <v>47</v>
      </c>
      <c r="C63" s="198" t="s">
        <v>79</v>
      </c>
      <c r="D63" s="199"/>
    </row>
    <row r="64" spans="1:4" x14ac:dyDescent="0.3">
      <c r="A64" s="71" t="s">
        <v>48</v>
      </c>
      <c r="B64" s="14" t="s">
        <v>49</v>
      </c>
      <c r="C64" s="198" t="s">
        <v>79</v>
      </c>
      <c r="D64" s="199"/>
    </row>
    <row r="65" spans="1:4" ht="26" x14ac:dyDescent="0.3">
      <c r="A65" s="72" t="s">
        <v>69</v>
      </c>
      <c r="B65" s="14" t="s">
        <v>155</v>
      </c>
      <c r="C65" s="198" t="s">
        <v>154</v>
      </c>
      <c r="D65" s="199"/>
    </row>
    <row r="66" spans="1:4" ht="39.5" thickBot="1" x14ac:dyDescent="0.35">
      <c r="A66" s="73" t="s">
        <v>70</v>
      </c>
      <c r="B66" s="74" t="s">
        <v>156</v>
      </c>
      <c r="C66" s="200" t="s">
        <v>157</v>
      </c>
      <c r="D66" s="201"/>
    </row>
  </sheetData>
  <sheetProtection algorithmName="SHA-512" hashValue="We37qYZlc5zZsb2dLBGhjL6XDkt2wDSpZO7JeZD4JYt1UismhGAuxT6U+8/Dotp87HRjq4YAhqj/hWvc9kEbeA==" saltValue="wxCyBVRXSkb92m0/8mwObw==" spinCount="100000" sheet="1" selectLockedCells="1"/>
  <mergeCells count="34">
    <mergeCell ref="B14:C14"/>
    <mergeCell ref="A6:D6"/>
    <mergeCell ref="A7:D7"/>
    <mergeCell ref="A2:B2"/>
    <mergeCell ref="B21:C21"/>
    <mergeCell ref="A8:A14"/>
    <mergeCell ref="A15:A21"/>
    <mergeCell ref="C1:D1"/>
    <mergeCell ref="A1:B1"/>
    <mergeCell ref="A3:B3"/>
    <mergeCell ref="A4:B4"/>
    <mergeCell ref="C5:D5"/>
    <mergeCell ref="A53:D53"/>
    <mergeCell ref="B54:D54"/>
    <mergeCell ref="A22:A28"/>
    <mergeCell ref="B28:C28"/>
    <mergeCell ref="A29:A35"/>
    <mergeCell ref="B35:C35"/>
    <mergeCell ref="A36:A42"/>
    <mergeCell ref="B42:C42"/>
    <mergeCell ref="A43:A49"/>
    <mergeCell ref="B49:C49"/>
    <mergeCell ref="B55:D55"/>
    <mergeCell ref="B56:D56"/>
    <mergeCell ref="A57:D57"/>
    <mergeCell ref="B58:D58"/>
    <mergeCell ref="B59:D59"/>
    <mergeCell ref="C64:D64"/>
    <mergeCell ref="C65:D65"/>
    <mergeCell ref="C66:D66"/>
    <mergeCell ref="A60:D60"/>
    <mergeCell ref="A61:D61"/>
    <mergeCell ref="C62:D62"/>
    <mergeCell ref="C63:D63"/>
  </mergeCells>
  <printOptions horizontalCentered="1" verticalCentered="1"/>
  <pageMargins left="0.25" right="0.25" top="0.75" bottom="0.75" header="0.3" footer="0.3"/>
  <pageSetup scale="45" orientation="portrait" r:id="rId1"/>
  <headerFooter>
    <oddHeader>&amp;C&amp;"Arial Narrow,Bold"&amp;16B. BID FORM - CHICAGO DEPARTMENT OF TRANSPORTATION (‘CDOT’) CAPITAL PROGRAM – ALLEYS (VARIOUS LOCATIONS) – PACKAGE 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660400</xdr:colOff>
                    <xdr:row>12</xdr:row>
                    <xdr:rowOff>279400</xdr:rowOff>
                  </from>
                  <to>
                    <xdr:col>3</xdr:col>
                    <xdr:colOff>965200</xdr:colOff>
                    <xdr:row>14</xdr:row>
                    <xdr:rowOff>31750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679450</xdr:colOff>
                    <xdr:row>19</xdr:row>
                    <xdr:rowOff>298450</xdr:rowOff>
                  </from>
                  <to>
                    <xdr:col>3</xdr:col>
                    <xdr:colOff>984250</xdr:colOff>
                    <xdr:row>21</xdr:row>
                    <xdr:rowOff>25400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27</xdr:row>
                    <xdr:rowOff>203200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34</xdr:row>
                    <xdr:rowOff>203200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41</xdr:row>
                    <xdr:rowOff>0</xdr:rowOff>
                  </from>
                  <to>
                    <xdr:col>3</xdr:col>
                    <xdr:colOff>990600</xdr:colOff>
                    <xdr:row>42</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685800</xdr:colOff>
                    <xdr:row>48</xdr:row>
                    <xdr:rowOff>0</xdr:rowOff>
                  </from>
                  <to>
                    <xdr:col>3</xdr:col>
                    <xdr:colOff>876300</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B42" sqref="B42:C42"/>
    </sheetView>
  </sheetViews>
  <sheetFormatPr defaultColWidth="1" defaultRowHeight="14.5" x14ac:dyDescent="0.35"/>
  <cols>
    <col min="1" max="1" width="21.1796875" customWidth="1"/>
    <col min="2" max="2" width="79.81640625" customWidth="1"/>
    <col min="3" max="3" width="18.81640625" customWidth="1"/>
  </cols>
  <sheetData>
    <row r="1" spans="1:3" ht="24" customHeight="1" thickTop="1" x14ac:dyDescent="0.35">
      <c r="A1" s="109" t="s">
        <v>10</v>
      </c>
      <c r="B1" s="255" t="s">
        <v>104</v>
      </c>
      <c r="C1" s="256"/>
    </row>
    <row r="2" spans="1:3" ht="24" customHeight="1" x14ac:dyDescent="0.35">
      <c r="A2" s="75" t="s">
        <v>73</v>
      </c>
      <c r="B2" s="45" t="s">
        <v>77</v>
      </c>
      <c r="C2" s="76"/>
    </row>
    <row r="3" spans="1:3" ht="24" customHeight="1" x14ac:dyDescent="0.35">
      <c r="A3" s="110" t="s">
        <v>11</v>
      </c>
      <c r="B3" s="111" t="s">
        <v>103</v>
      </c>
      <c r="C3" s="77"/>
    </row>
    <row r="4" spans="1:3" ht="24" customHeight="1" x14ac:dyDescent="0.35">
      <c r="A4" s="75" t="s">
        <v>74</v>
      </c>
      <c r="B4" s="112" t="s">
        <v>105</v>
      </c>
      <c r="C4" s="78"/>
    </row>
    <row r="5" spans="1:3" ht="8.25" hidden="1" customHeight="1" x14ac:dyDescent="0.35">
      <c r="A5" s="262"/>
      <c r="B5" s="263"/>
      <c r="C5" s="264"/>
    </row>
    <row r="6" spans="1:3" ht="33" hidden="1" customHeight="1" x14ac:dyDescent="0.35">
      <c r="A6" s="79"/>
      <c r="C6" s="80" t="s">
        <v>0</v>
      </c>
    </row>
    <row r="7" spans="1:3" ht="18" hidden="1" x14ac:dyDescent="0.4">
      <c r="A7" s="79"/>
      <c r="C7" s="81">
        <f>SUM('[1]BidFormMASTER All Alleys'!D16)</f>
        <v>525000</v>
      </c>
    </row>
    <row r="8" spans="1:3" ht="25" x14ac:dyDescent="0.5">
      <c r="A8" s="265" t="s">
        <v>76</v>
      </c>
      <c r="B8" s="266"/>
      <c r="C8" s="267"/>
    </row>
    <row r="9" spans="1:3" ht="24.75" customHeight="1" x14ac:dyDescent="0.5">
      <c r="A9" s="79"/>
      <c r="C9" s="82" t="s">
        <v>12</v>
      </c>
    </row>
    <row r="10" spans="1:3" s="2" customFormat="1" ht="18.5" x14ac:dyDescent="0.45">
      <c r="A10" s="83" t="s">
        <v>35</v>
      </c>
      <c r="B10" s="84"/>
      <c r="C10" s="85">
        <f>SUM('Master Bid Tab'!D51)</f>
        <v>565000</v>
      </c>
    </row>
    <row r="11" spans="1:3" ht="18.75" customHeight="1" x14ac:dyDescent="0.35">
      <c r="A11" s="86" t="s">
        <v>13</v>
      </c>
      <c r="B11" s="1"/>
      <c r="C11" s="87"/>
    </row>
    <row r="12" spans="1:3" ht="18.75" customHeight="1" x14ac:dyDescent="0.35">
      <c r="A12" s="86" t="s">
        <v>14</v>
      </c>
      <c r="B12" s="1"/>
      <c r="C12" s="88">
        <f>SUM(C10*C11)*0.04</f>
        <v>0</v>
      </c>
    </row>
    <row r="13" spans="1:3" ht="18.75" customHeight="1" x14ac:dyDescent="0.35">
      <c r="A13" s="89"/>
      <c r="B13" s="90"/>
      <c r="C13" s="91"/>
    </row>
    <row r="14" spans="1:3" ht="18.75" customHeight="1" x14ac:dyDescent="0.35">
      <c r="A14" s="86"/>
      <c r="B14" s="1"/>
      <c r="C14" s="88">
        <f>SUM($C$10)</f>
        <v>565000</v>
      </c>
    </row>
    <row r="15" spans="1:3" ht="18.75" customHeight="1" x14ac:dyDescent="0.35">
      <c r="A15" s="86" t="s">
        <v>15</v>
      </c>
      <c r="B15" s="1"/>
      <c r="C15" s="87"/>
    </row>
    <row r="16" spans="1:3" ht="18.75" customHeight="1" x14ac:dyDescent="0.35">
      <c r="A16" s="86" t="s">
        <v>16</v>
      </c>
      <c r="B16" s="1"/>
      <c r="C16" s="88">
        <f>SUM(C14*C15)*0.03</f>
        <v>0</v>
      </c>
    </row>
    <row r="17" spans="1:3" ht="18.75" customHeight="1" x14ac:dyDescent="0.35">
      <c r="A17" s="89"/>
      <c r="B17" s="90"/>
      <c r="C17" s="91"/>
    </row>
    <row r="18" spans="1:3" ht="18.75" customHeight="1" x14ac:dyDescent="0.35">
      <c r="A18" s="86"/>
      <c r="B18" s="1"/>
      <c r="C18" s="88">
        <f>SUM($C$10)</f>
        <v>565000</v>
      </c>
    </row>
    <row r="19" spans="1:3" ht="18.75" customHeight="1" x14ac:dyDescent="0.35">
      <c r="A19" s="86" t="s">
        <v>17</v>
      </c>
      <c r="B19" s="1"/>
      <c r="C19" s="87"/>
    </row>
    <row r="20" spans="1:3" ht="18.75" customHeight="1" x14ac:dyDescent="0.35">
      <c r="A20" s="86" t="s">
        <v>18</v>
      </c>
      <c r="B20" s="1"/>
      <c r="C20" s="88">
        <f t="shared" ref="C20" si="0">SUM(C18*C19)*0.01</f>
        <v>0</v>
      </c>
    </row>
    <row r="21" spans="1:3" ht="18.75" customHeight="1" x14ac:dyDescent="0.35">
      <c r="A21" s="89"/>
      <c r="B21" s="90"/>
      <c r="C21" s="91"/>
    </row>
    <row r="22" spans="1:3" ht="18.75" customHeight="1" x14ac:dyDescent="0.35">
      <c r="A22" s="86"/>
      <c r="B22" s="1"/>
      <c r="C22" s="88">
        <f>SUM($C$10)</f>
        <v>565000</v>
      </c>
    </row>
    <row r="23" spans="1:3" ht="18.75" customHeight="1" x14ac:dyDescent="0.35">
      <c r="A23" s="86" t="s">
        <v>19</v>
      </c>
      <c r="B23" s="1"/>
      <c r="C23" s="87"/>
    </row>
    <row r="24" spans="1:3" ht="18.75" customHeight="1" x14ac:dyDescent="0.35">
      <c r="A24" s="86" t="s">
        <v>20</v>
      </c>
      <c r="B24" s="1"/>
      <c r="C24" s="88">
        <f t="shared" ref="C24" si="1">SUM(C22*C23)*0.04</f>
        <v>0</v>
      </c>
    </row>
    <row r="25" spans="1:3" ht="18.75" customHeight="1" x14ac:dyDescent="0.35">
      <c r="A25" s="89"/>
      <c r="B25" s="90"/>
      <c r="C25" s="91"/>
    </row>
    <row r="26" spans="1:3" ht="18.75" customHeight="1" x14ac:dyDescent="0.35">
      <c r="A26" s="86"/>
      <c r="B26" s="1"/>
      <c r="C26" s="88">
        <f>SUM($C$10)</f>
        <v>565000</v>
      </c>
    </row>
    <row r="27" spans="1:3" ht="18.75" customHeight="1" x14ac:dyDescent="0.35">
      <c r="A27" s="86" t="s">
        <v>21</v>
      </c>
      <c r="B27" s="1"/>
      <c r="C27" s="87"/>
    </row>
    <row r="28" spans="1:3" ht="18.75" customHeight="1" x14ac:dyDescent="0.35">
      <c r="A28" s="86" t="s">
        <v>22</v>
      </c>
      <c r="B28" s="1"/>
      <c r="C28" s="88">
        <f t="shared" ref="C28" si="2">SUM(C26*C27)*0.03</f>
        <v>0</v>
      </c>
    </row>
    <row r="29" spans="1:3" ht="18.75" customHeight="1" x14ac:dyDescent="0.35">
      <c r="A29" s="89"/>
      <c r="B29" s="90"/>
      <c r="C29" s="91"/>
    </row>
    <row r="30" spans="1:3" ht="18.75" customHeight="1" x14ac:dyDescent="0.35">
      <c r="A30" s="86"/>
      <c r="B30" s="1"/>
      <c r="C30" s="88">
        <f>SUM($C$10)</f>
        <v>565000</v>
      </c>
    </row>
    <row r="31" spans="1:3" ht="18.75" customHeight="1" x14ac:dyDescent="0.35">
      <c r="A31" s="86" t="s">
        <v>23</v>
      </c>
      <c r="B31" s="1"/>
      <c r="C31" s="87"/>
    </row>
    <row r="32" spans="1:3" ht="18.75" customHeight="1" x14ac:dyDescent="0.35">
      <c r="A32" s="86" t="s">
        <v>24</v>
      </c>
      <c r="B32" s="1"/>
      <c r="C32" s="88">
        <f t="shared" ref="C32" si="3">SUM(C30*C31)*0.01</f>
        <v>0</v>
      </c>
    </row>
    <row r="33" spans="1:3" ht="18.75" customHeight="1" x14ac:dyDescent="0.35">
      <c r="A33" s="89"/>
      <c r="B33" s="90"/>
      <c r="C33" s="91"/>
    </row>
    <row r="34" spans="1:3" ht="18.75" customHeight="1" x14ac:dyDescent="0.35">
      <c r="A34" s="86"/>
      <c r="B34" s="1"/>
      <c r="C34" s="88">
        <f>SUM($C$10)</f>
        <v>565000</v>
      </c>
    </row>
    <row r="35" spans="1:3" ht="18.75" customHeight="1" x14ac:dyDescent="0.35">
      <c r="A35" s="86" t="s">
        <v>25</v>
      </c>
      <c r="B35" s="1"/>
      <c r="C35" s="88">
        <f>SUM(C12+C16+C20+C24+C28+C32)</f>
        <v>0</v>
      </c>
    </row>
    <row r="36" spans="1:3" ht="18.75" customHeight="1" x14ac:dyDescent="0.35">
      <c r="A36" s="86" t="s">
        <v>26</v>
      </c>
      <c r="B36" s="1"/>
      <c r="C36" s="88">
        <f t="shared" ref="C36" si="4">SUM(C34-C35)</f>
        <v>565000</v>
      </c>
    </row>
    <row r="37" spans="1:3" ht="8.9" customHeight="1" x14ac:dyDescent="0.35">
      <c r="A37" s="92"/>
      <c r="B37" s="93"/>
      <c r="C37" s="94"/>
    </row>
    <row r="38" spans="1:3" ht="24" customHeight="1" thickBot="1" x14ac:dyDescent="0.45">
      <c r="A38" s="83" t="s">
        <v>27</v>
      </c>
      <c r="B38" s="84"/>
      <c r="C38" s="85">
        <f>SUM(C36)</f>
        <v>565000</v>
      </c>
    </row>
    <row r="39" spans="1:3" ht="17.5" customHeight="1" thickBot="1" x14ac:dyDescent="0.4">
      <c r="A39" s="268" t="s">
        <v>5</v>
      </c>
      <c r="B39" s="269"/>
      <c r="C39" s="95"/>
    </row>
    <row r="40" spans="1:3" ht="17.5" customHeight="1" thickBot="1" x14ac:dyDescent="0.4">
      <c r="A40" s="257" t="s">
        <v>28</v>
      </c>
      <c r="B40" s="203"/>
      <c r="C40" s="258"/>
    </row>
    <row r="41" spans="1:3" ht="17.5" customHeight="1" x14ac:dyDescent="0.35">
      <c r="A41" s="96" t="s">
        <v>29</v>
      </c>
      <c r="B41" s="270"/>
      <c r="C41" s="271"/>
    </row>
    <row r="42" spans="1:3" ht="17.5" customHeight="1" thickBot="1" x14ac:dyDescent="0.4">
      <c r="A42" s="97" t="s">
        <v>30</v>
      </c>
      <c r="B42" s="272"/>
      <c r="C42" s="273"/>
    </row>
    <row r="43" spans="1:3" ht="18.5" thickBot="1" x14ac:dyDescent="0.4">
      <c r="A43" s="257" t="s">
        <v>31</v>
      </c>
      <c r="B43" s="203"/>
      <c r="C43" s="258"/>
    </row>
    <row r="44" spans="1:3" ht="108.5" customHeight="1" thickBot="1" x14ac:dyDescent="0.4">
      <c r="A44" s="259" t="s">
        <v>159</v>
      </c>
      <c r="B44" s="260"/>
      <c r="C44" s="261"/>
    </row>
    <row r="45" spans="1:3" ht="15" thickBot="1" x14ac:dyDescent="0.4">
      <c r="A45" s="98" t="s">
        <v>32</v>
      </c>
      <c r="B45" s="43"/>
      <c r="C45" s="99"/>
    </row>
    <row r="46" spans="1:3" x14ac:dyDescent="0.35">
      <c r="A46" s="100" t="s">
        <v>33</v>
      </c>
      <c r="B46" s="101"/>
      <c r="C46" s="102"/>
    </row>
    <row r="47" spans="1:3" x14ac:dyDescent="0.35">
      <c r="A47" s="103" t="s">
        <v>34</v>
      </c>
      <c r="B47" s="104"/>
      <c r="C47" s="105"/>
    </row>
    <row r="48" spans="1:3" ht="15" thickBot="1" x14ac:dyDescent="0.4">
      <c r="A48" s="106" t="s">
        <v>75</v>
      </c>
      <c r="B48" s="107"/>
      <c r="C48" s="108"/>
    </row>
    <row r="49" spans="3:3" ht="18.5" thickTop="1" x14ac:dyDescent="0.35">
      <c r="C49" s="3"/>
    </row>
  </sheetData>
  <sheetProtection algorithmName="SHA-512" hashValue="7E42HKd4gytQPrR4IYhpv3iedBwKtj1ImRM0ZWU/NaT3BlscY36oqfRRZf7pB7w0VRRuIzSAMcafxZYcTsR9yg==" saltValue="7rcAN/kmL1dWxYOr8nh+NA==" spinCount="100000" sheet="1" objects="1" scenarios="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8"/>
  <sheetViews>
    <sheetView view="pageBreakPreview" zoomScaleNormal="100" zoomScaleSheetLayoutView="100" workbookViewId="0">
      <selection activeCell="F26" sqref="F26"/>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thickBot="1" x14ac:dyDescent="0.4">
      <c r="A1" s="274" t="s">
        <v>119</v>
      </c>
      <c r="B1" s="275"/>
      <c r="C1" s="275"/>
      <c r="D1" s="275"/>
      <c r="E1" s="275"/>
      <c r="F1" s="275"/>
      <c r="G1" s="276"/>
    </row>
    <row r="2" spans="1:7" s="25" customFormat="1" ht="30" customHeight="1" thickBot="1" x14ac:dyDescent="0.3">
      <c r="A2" s="183" t="s">
        <v>42</v>
      </c>
      <c r="B2" s="184" t="str">
        <f>'[2]Original Items Condensed'!C8</f>
        <v>Code Number</v>
      </c>
      <c r="C2" s="184" t="s">
        <v>41</v>
      </c>
      <c r="D2" s="185" t="s">
        <v>40</v>
      </c>
      <c r="E2" s="185" t="s">
        <v>39</v>
      </c>
      <c r="F2" s="186" t="s">
        <v>38</v>
      </c>
      <c r="G2" s="187" t="s">
        <v>37</v>
      </c>
    </row>
    <row r="3" spans="1:7" s="25" customFormat="1" ht="24" customHeight="1" x14ac:dyDescent="0.2">
      <c r="A3" s="192">
        <v>1</v>
      </c>
      <c r="B3" s="190" t="s">
        <v>67</v>
      </c>
      <c r="C3" s="194" t="s">
        <v>66</v>
      </c>
      <c r="D3" s="192" t="s">
        <v>60</v>
      </c>
      <c r="E3" s="298">
        <v>154</v>
      </c>
      <c r="F3" s="196"/>
      <c r="G3" s="191">
        <f>SUM(E3*F3)</f>
        <v>0</v>
      </c>
    </row>
    <row r="4" spans="1:7" s="25" customFormat="1" ht="24" customHeight="1" x14ac:dyDescent="0.2">
      <c r="A4" s="192">
        <v>2</v>
      </c>
      <c r="B4" s="190" t="s">
        <v>67</v>
      </c>
      <c r="C4" s="194" t="s">
        <v>80</v>
      </c>
      <c r="D4" s="192" t="s">
        <v>60</v>
      </c>
      <c r="E4" s="298">
        <v>499</v>
      </c>
      <c r="F4" s="196"/>
      <c r="G4" s="191">
        <f t="shared" ref="G4:G58" si="0">SUM(E4*F4)</f>
        <v>0</v>
      </c>
    </row>
    <row r="5" spans="1:7" s="25" customFormat="1" ht="24" customHeight="1" x14ac:dyDescent="0.2">
      <c r="A5" s="192">
        <v>3</v>
      </c>
      <c r="B5" s="190" t="s">
        <v>67</v>
      </c>
      <c r="C5" s="194" t="s">
        <v>56</v>
      </c>
      <c r="D5" s="192" t="s">
        <v>62</v>
      </c>
      <c r="E5" s="298">
        <v>37</v>
      </c>
      <c r="F5" s="196"/>
      <c r="G5" s="191">
        <f t="shared" si="0"/>
        <v>0</v>
      </c>
    </row>
    <row r="6" spans="1:7" s="25" customFormat="1" ht="24" customHeight="1" x14ac:dyDescent="0.2">
      <c r="A6" s="192">
        <v>4</v>
      </c>
      <c r="B6" s="190" t="s">
        <v>67</v>
      </c>
      <c r="C6" s="194" t="s">
        <v>81</v>
      </c>
      <c r="D6" s="192" t="s">
        <v>62</v>
      </c>
      <c r="E6" s="298">
        <v>263</v>
      </c>
      <c r="F6" s="196"/>
      <c r="G6" s="191">
        <f t="shared" si="0"/>
        <v>0</v>
      </c>
    </row>
    <row r="7" spans="1:7" s="25" customFormat="1" ht="24" customHeight="1" x14ac:dyDescent="0.2">
      <c r="A7" s="192">
        <v>5</v>
      </c>
      <c r="B7" s="190">
        <v>44000300</v>
      </c>
      <c r="C7" s="194" t="s">
        <v>57</v>
      </c>
      <c r="D7" s="192" t="s">
        <v>82</v>
      </c>
      <c r="E7" s="298">
        <v>140</v>
      </c>
      <c r="F7" s="196"/>
      <c r="G7" s="191">
        <f t="shared" si="0"/>
        <v>0</v>
      </c>
    </row>
    <row r="8" spans="1:7" s="25" customFormat="1" ht="24" customHeight="1" x14ac:dyDescent="0.2">
      <c r="A8" s="192">
        <v>6</v>
      </c>
      <c r="B8" s="190">
        <v>44000500</v>
      </c>
      <c r="C8" s="194" t="s">
        <v>58</v>
      </c>
      <c r="D8" s="192" t="s">
        <v>82</v>
      </c>
      <c r="E8" s="298">
        <v>165</v>
      </c>
      <c r="F8" s="196"/>
      <c r="G8" s="191">
        <f t="shared" si="0"/>
        <v>0</v>
      </c>
    </row>
    <row r="9" spans="1:7" s="25" customFormat="1" ht="24" customHeight="1" x14ac:dyDescent="0.2">
      <c r="A9" s="192">
        <v>7</v>
      </c>
      <c r="B9" s="190">
        <v>44000600</v>
      </c>
      <c r="C9" s="194" t="s">
        <v>83</v>
      </c>
      <c r="D9" s="192" t="s">
        <v>65</v>
      </c>
      <c r="E9" s="298">
        <v>562</v>
      </c>
      <c r="F9" s="196"/>
      <c r="G9" s="191">
        <f t="shared" si="0"/>
        <v>0</v>
      </c>
    </row>
    <row r="10" spans="1:7" s="25" customFormat="1" ht="24" customHeight="1" x14ac:dyDescent="0.2">
      <c r="A10" s="192">
        <v>8</v>
      </c>
      <c r="B10" s="190" t="s">
        <v>67</v>
      </c>
      <c r="C10" s="194" t="s">
        <v>84</v>
      </c>
      <c r="D10" s="192" t="s">
        <v>62</v>
      </c>
      <c r="E10" s="298">
        <v>1402</v>
      </c>
      <c r="F10" s="196"/>
      <c r="G10" s="191">
        <f t="shared" si="0"/>
        <v>0</v>
      </c>
    </row>
    <row r="11" spans="1:7" s="25" customFormat="1" ht="24" customHeight="1" x14ac:dyDescent="0.2">
      <c r="A11" s="192">
        <v>9</v>
      </c>
      <c r="B11" s="190" t="s">
        <v>67</v>
      </c>
      <c r="C11" s="194" t="s">
        <v>85</v>
      </c>
      <c r="D11" s="192" t="s">
        <v>65</v>
      </c>
      <c r="E11" s="298">
        <v>1003</v>
      </c>
      <c r="F11" s="196"/>
      <c r="G11" s="191">
        <f t="shared" si="0"/>
        <v>0</v>
      </c>
    </row>
    <row r="12" spans="1:7" s="25" customFormat="1" ht="24" customHeight="1" x14ac:dyDescent="0.2">
      <c r="A12" s="192">
        <v>10</v>
      </c>
      <c r="B12" s="190" t="s">
        <v>67</v>
      </c>
      <c r="C12" s="194" t="s">
        <v>55</v>
      </c>
      <c r="D12" s="192" t="s">
        <v>62</v>
      </c>
      <c r="E12" s="298">
        <v>276</v>
      </c>
      <c r="F12" s="196"/>
      <c r="G12" s="191">
        <f t="shared" si="0"/>
        <v>0</v>
      </c>
    </row>
    <row r="13" spans="1:7" s="25" customFormat="1" ht="24" customHeight="1" x14ac:dyDescent="0.2">
      <c r="A13" s="192">
        <v>11</v>
      </c>
      <c r="B13" s="190" t="s">
        <v>67</v>
      </c>
      <c r="C13" s="194" t="s">
        <v>129</v>
      </c>
      <c r="D13" s="192" t="s">
        <v>60</v>
      </c>
      <c r="E13" s="298">
        <v>0</v>
      </c>
      <c r="F13" s="196"/>
      <c r="G13" s="191">
        <f t="shared" si="0"/>
        <v>0</v>
      </c>
    </row>
    <row r="14" spans="1:7" s="25" customFormat="1" ht="24" customHeight="1" x14ac:dyDescent="0.2">
      <c r="A14" s="192">
        <v>12</v>
      </c>
      <c r="B14" s="190">
        <v>31101100</v>
      </c>
      <c r="C14" s="194" t="s">
        <v>86</v>
      </c>
      <c r="D14" s="192" t="s">
        <v>60</v>
      </c>
      <c r="E14" s="298">
        <v>341</v>
      </c>
      <c r="F14" s="196"/>
      <c r="G14" s="191">
        <f t="shared" si="0"/>
        <v>0</v>
      </c>
    </row>
    <row r="15" spans="1:7" s="25" customFormat="1" ht="24" customHeight="1" x14ac:dyDescent="0.2">
      <c r="A15" s="192">
        <v>13</v>
      </c>
      <c r="B15" s="190">
        <v>20800150</v>
      </c>
      <c r="C15" s="194" t="s">
        <v>51</v>
      </c>
      <c r="D15" s="192" t="s">
        <v>60</v>
      </c>
      <c r="E15" s="298">
        <v>0</v>
      </c>
      <c r="F15" s="196"/>
      <c r="G15" s="191">
        <f t="shared" si="0"/>
        <v>0</v>
      </c>
    </row>
    <row r="16" spans="1:7" s="25" customFormat="1" ht="24" customHeight="1" x14ac:dyDescent="0.2">
      <c r="A16" s="192">
        <v>14</v>
      </c>
      <c r="B16" s="190" t="s">
        <v>67</v>
      </c>
      <c r="C16" s="194" t="s">
        <v>87</v>
      </c>
      <c r="D16" s="192" t="s">
        <v>60</v>
      </c>
      <c r="E16" s="298">
        <v>0</v>
      </c>
      <c r="F16" s="196"/>
      <c r="G16" s="191">
        <f t="shared" si="0"/>
        <v>0</v>
      </c>
    </row>
    <row r="17" spans="1:7" s="25" customFormat="1" ht="24" customHeight="1" x14ac:dyDescent="0.2">
      <c r="A17" s="192">
        <v>15</v>
      </c>
      <c r="B17" s="190" t="s">
        <v>67</v>
      </c>
      <c r="C17" s="194" t="s">
        <v>130</v>
      </c>
      <c r="D17" s="192" t="s">
        <v>60</v>
      </c>
      <c r="E17" s="298">
        <v>0</v>
      </c>
      <c r="F17" s="196"/>
      <c r="G17" s="191">
        <f t="shared" si="0"/>
        <v>0</v>
      </c>
    </row>
    <row r="18" spans="1:7" s="25" customFormat="1" ht="24" customHeight="1" x14ac:dyDescent="0.2">
      <c r="A18" s="192">
        <v>16</v>
      </c>
      <c r="B18" s="190" t="s">
        <v>67</v>
      </c>
      <c r="C18" s="194" t="s">
        <v>54</v>
      </c>
      <c r="D18" s="192" t="s">
        <v>64</v>
      </c>
      <c r="E18" s="298">
        <v>80</v>
      </c>
      <c r="F18" s="196"/>
      <c r="G18" s="191">
        <f t="shared" si="0"/>
        <v>0</v>
      </c>
    </row>
    <row r="19" spans="1:7" s="25" customFormat="1" ht="24" customHeight="1" x14ac:dyDescent="0.2">
      <c r="A19" s="192">
        <v>17</v>
      </c>
      <c r="B19" s="190">
        <v>35300300</v>
      </c>
      <c r="C19" s="194" t="s">
        <v>131</v>
      </c>
      <c r="D19" s="192" t="s">
        <v>62</v>
      </c>
      <c r="E19" s="298">
        <v>25</v>
      </c>
      <c r="F19" s="196"/>
      <c r="G19" s="191">
        <f t="shared" si="0"/>
        <v>0</v>
      </c>
    </row>
    <row r="20" spans="1:7" s="25" customFormat="1" ht="24" customHeight="1" x14ac:dyDescent="0.2">
      <c r="A20" s="192">
        <v>18</v>
      </c>
      <c r="B20" s="190">
        <v>35300500</v>
      </c>
      <c r="C20" s="194" t="s">
        <v>132</v>
      </c>
      <c r="D20" s="192" t="s">
        <v>62</v>
      </c>
      <c r="E20" s="298">
        <v>12</v>
      </c>
      <c r="F20" s="196"/>
      <c r="G20" s="191">
        <f t="shared" si="0"/>
        <v>0</v>
      </c>
    </row>
    <row r="21" spans="1:7" s="25" customFormat="1" ht="24" customHeight="1" x14ac:dyDescent="0.2">
      <c r="A21" s="192">
        <v>19</v>
      </c>
      <c r="B21" s="190" t="s">
        <v>67</v>
      </c>
      <c r="C21" s="194" t="s">
        <v>133</v>
      </c>
      <c r="D21" s="192" t="s">
        <v>62</v>
      </c>
      <c r="E21" s="298">
        <v>22</v>
      </c>
      <c r="F21" s="196"/>
      <c r="G21" s="191">
        <f t="shared" si="0"/>
        <v>0</v>
      </c>
    </row>
    <row r="22" spans="1:7" s="25" customFormat="1" ht="24" customHeight="1" x14ac:dyDescent="0.2">
      <c r="A22" s="192">
        <v>20</v>
      </c>
      <c r="B22" s="190" t="s">
        <v>67</v>
      </c>
      <c r="C22" s="194" t="s">
        <v>134</v>
      </c>
      <c r="D22" s="192" t="s">
        <v>62</v>
      </c>
      <c r="E22" s="298">
        <v>8</v>
      </c>
      <c r="F22" s="196"/>
      <c r="G22" s="191">
        <f t="shared" si="0"/>
        <v>0</v>
      </c>
    </row>
    <row r="23" spans="1:7" s="25" customFormat="1" ht="24" customHeight="1" x14ac:dyDescent="0.2">
      <c r="A23" s="192">
        <v>21</v>
      </c>
      <c r="B23" s="190" t="s">
        <v>67</v>
      </c>
      <c r="C23" s="194" t="s">
        <v>135</v>
      </c>
      <c r="D23" s="192" t="s">
        <v>62</v>
      </c>
      <c r="E23" s="298">
        <v>1461</v>
      </c>
      <c r="F23" s="196"/>
      <c r="G23" s="191">
        <f t="shared" si="0"/>
        <v>0</v>
      </c>
    </row>
    <row r="24" spans="1:7" s="25" customFormat="1" ht="24" customHeight="1" x14ac:dyDescent="0.2">
      <c r="A24" s="192">
        <v>22</v>
      </c>
      <c r="B24" s="190" t="s">
        <v>67</v>
      </c>
      <c r="C24" s="194" t="s">
        <v>136</v>
      </c>
      <c r="D24" s="192" t="s">
        <v>62</v>
      </c>
      <c r="E24" s="298">
        <v>55</v>
      </c>
      <c r="F24" s="196"/>
      <c r="G24" s="191">
        <f t="shared" si="0"/>
        <v>0</v>
      </c>
    </row>
    <row r="25" spans="1:7" s="25" customFormat="1" ht="24" customHeight="1" x14ac:dyDescent="0.2">
      <c r="A25" s="192">
        <v>23</v>
      </c>
      <c r="B25" s="190" t="s">
        <v>67</v>
      </c>
      <c r="C25" s="194" t="s">
        <v>137</v>
      </c>
      <c r="D25" s="192" t="s">
        <v>65</v>
      </c>
      <c r="E25" s="298">
        <v>1003</v>
      </c>
      <c r="F25" s="196"/>
      <c r="G25" s="191">
        <f t="shared" si="0"/>
        <v>0</v>
      </c>
    </row>
    <row r="26" spans="1:7" s="25" customFormat="1" ht="24" customHeight="1" x14ac:dyDescent="0.2">
      <c r="A26" s="192">
        <v>24</v>
      </c>
      <c r="B26" s="190" t="s">
        <v>67</v>
      </c>
      <c r="C26" s="194" t="s">
        <v>138</v>
      </c>
      <c r="D26" s="192" t="s">
        <v>65</v>
      </c>
      <c r="E26" s="298">
        <v>1258</v>
      </c>
      <c r="F26" s="196"/>
      <c r="G26" s="191">
        <f t="shared" si="0"/>
        <v>0</v>
      </c>
    </row>
    <row r="27" spans="1:7" s="25" customFormat="1" ht="24" customHeight="1" x14ac:dyDescent="0.2">
      <c r="A27" s="192">
        <v>25</v>
      </c>
      <c r="B27" s="190" t="s">
        <v>67</v>
      </c>
      <c r="C27" s="194" t="s">
        <v>88</v>
      </c>
      <c r="D27" s="192" t="s">
        <v>65</v>
      </c>
      <c r="E27" s="298">
        <v>433</v>
      </c>
      <c r="F27" s="196"/>
      <c r="G27" s="191">
        <f t="shared" si="0"/>
        <v>0</v>
      </c>
    </row>
    <row r="28" spans="1:7" s="25" customFormat="1" ht="24" customHeight="1" x14ac:dyDescent="0.2">
      <c r="A28" s="192">
        <v>26</v>
      </c>
      <c r="B28" s="190" t="s">
        <v>67</v>
      </c>
      <c r="C28" s="194" t="s">
        <v>89</v>
      </c>
      <c r="D28" s="192" t="s">
        <v>65</v>
      </c>
      <c r="E28" s="298">
        <v>129</v>
      </c>
      <c r="F28" s="196"/>
      <c r="G28" s="191">
        <f t="shared" si="0"/>
        <v>0</v>
      </c>
    </row>
    <row r="29" spans="1:7" s="25" customFormat="1" ht="24" customHeight="1" x14ac:dyDescent="0.2">
      <c r="A29" s="192">
        <v>27</v>
      </c>
      <c r="B29" s="190" t="s">
        <v>67</v>
      </c>
      <c r="C29" s="194" t="s">
        <v>139</v>
      </c>
      <c r="D29" s="192" t="s">
        <v>65</v>
      </c>
      <c r="E29" s="298">
        <v>74</v>
      </c>
      <c r="F29" s="196"/>
      <c r="G29" s="191">
        <f t="shared" si="0"/>
        <v>0</v>
      </c>
    </row>
    <row r="30" spans="1:7" s="25" customFormat="1" ht="24" customHeight="1" x14ac:dyDescent="0.2">
      <c r="A30" s="192">
        <v>28</v>
      </c>
      <c r="B30" s="190" t="s">
        <v>67</v>
      </c>
      <c r="C30" s="194" t="s">
        <v>140</v>
      </c>
      <c r="D30" s="192" t="s">
        <v>61</v>
      </c>
      <c r="E30" s="298">
        <v>234</v>
      </c>
      <c r="F30" s="196"/>
      <c r="G30" s="191">
        <f t="shared" si="0"/>
        <v>0</v>
      </c>
    </row>
    <row r="31" spans="1:7" s="25" customFormat="1" ht="24" customHeight="1" x14ac:dyDescent="0.2">
      <c r="A31" s="192">
        <v>29</v>
      </c>
      <c r="B31" s="190" t="s">
        <v>67</v>
      </c>
      <c r="C31" s="194" t="s">
        <v>141</v>
      </c>
      <c r="D31" s="192" t="s">
        <v>65</v>
      </c>
      <c r="E31" s="298">
        <v>0</v>
      </c>
      <c r="F31" s="196"/>
      <c r="G31" s="191">
        <f t="shared" si="0"/>
        <v>0</v>
      </c>
    </row>
    <row r="32" spans="1:7" s="25" customFormat="1" ht="24" customHeight="1" x14ac:dyDescent="0.2">
      <c r="A32" s="192">
        <v>30</v>
      </c>
      <c r="B32" s="190" t="s">
        <v>67</v>
      </c>
      <c r="C32" s="194" t="s">
        <v>90</v>
      </c>
      <c r="D32" s="192" t="s">
        <v>65</v>
      </c>
      <c r="E32" s="298">
        <v>0</v>
      </c>
      <c r="F32" s="196"/>
      <c r="G32" s="191">
        <f t="shared" si="0"/>
        <v>0</v>
      </c>
    </row>
    <row r="33" spans="1:7" s="25" customFormat="1" ht="24" customHeight="1" x14ac:dyDescent="0.2">
      <c r="A33" s="192">
        <v>31</v>
      </c>
      <c r="B33" s="190">
        <v>40600290</v>
      </c>
      <c r="C33" s="194" t="s">
        <v>52</v>
      </c>
      <c r="D33" s="192" t="s">
        <v>63</v>
      </c>
      <c r="E33" s="298">
        <v>17</v>
      </c>
      <c r="F33" s="196"/>
      <c r="G33" s="191">
        <f t="shared" si="0"/>
        <v>0</v>
      </c>
    </row>
    <row r="34" spans="1:7" s="25" customFormat="1" ht="24" customHeight="1" x14ac:dyDescent="0.2">
      <c r="A34" s="192">
        <v>32</v>
      </c>
      <c r="B34" s="190" t="s">
        <v>67</v>
      </c>
      <c r="C34" s="195" t="s">
        <v>142</v>
      </c>
      <c r="D34" s="192" t="s">
        <v>64</v>
      </c>
      <c r="E34" s="298">
        <v>0</v>
      </c>
      <c r="F34" s="196"/>
      <c r="G34" s="191">
        <f t="shared" si="0"/>
        <v>0</v>
      </c>
    </row>
    <row r="35" spans="1:7" s="25" customFormat="1" ht="24" customHeight="1" x14ac:dyDescent="0.2">
      <c r="A35" s="192">
        <v>33</v>
      </c>
      <c r="B35" s="190">
        <v>40604062</v>
      </c>
      <c r="C35" s="194" t="s">
        <v>143</v>
      </c>
      <c r="D35" s="192" t="s">
        <v>64</v>
      </c>
      <c r="E35" s="298">
        <v>0</v>
      </c>
      <c r="F35" s="196"/>
      <c r="G35" s="191">
        <f t="shared" si="0"/>
        <v>0</v>
      </c>
    </row>
    <row r="36" spans="1:7" s="25" customFormat="1" ht="24" customHeight="1" x14ac:dyDescent="0.2">
      <c r="A36" s="192">
        <v>34</v>
      </c>
      <c r="B36" s="190" t="s">
        <v>67</v>
      </c>
      <c r="C36" s="194" t="s">
        <v>144</v>
      </c>
      <c r="D36" s="192" t="s">
        <v>64</v>
      </c>
      <c r="E36" s="298">
        <v>51</v>
      </c>
      <c r="F36" s="196"/>
      <c r="G36" s="191">
        <f t="shared" si="0"/>
        <v>0</v>
      </c>
    </row>
    <row r="37" spans="1:7" s="25" customFormat="1" ht="24" customHeight="1" x14ac:dyDescent="0.2">
      <c r="A37" s="192">
        <v>35</v>
      </c>
      <c r="B37" s="190" t="s">
        <v>67</v>
      </c>
      <c r="C37" s="194" t="s">
        <v>145</v>
      </c>
      <c r="D37" s="192" t="s">
        <v>64</v>
      </c>
      <c r="E37" s="298">
        <v>2</v>
      </c>
      <c r="F37" s="196"/>
      <c r="G37" s="191">
        <f t="shared" si="0"/>
        <v>0</v>
      </c>
    </row>
    <row r="38" spans="1:7" s="25" customFormat="1" ht="24" customHeight="1" x14ac:dyDescent="0.2">
      <c r="A38" s="192">
        <v>36</v>
      </c>
      <c r="B38" s="190">
        <v>60600605</v>
      </c>
      <c r="C38" s="194" t="s">
        <v>53</v>
      </c>
      <c r="D38" s="192" t="s">
        <v>82</v>
      </c>
      <c r="E38" s="298">
        <v>144</v>
      </c>
      <c r="F38" s="196"/>
      <c r="G38" s="191">
        <f t="shared" si="0"/>
        <v>0</v>
      </c>
    </row>
    <row r="39" spans="1:7" s="25" customFormat="1" ht="24" customHeight="1" x14ac:dyDescent="0.2">
      <c r="A39" s="192">
        <v>37</v>
      </c>
      <c r="B39" s="190" t="s">
        <v>67</v>
      </c>
      <c r="C39" s="194" t="s">
        <v>91</v>
      </c>
      <c r="D39" s="192" t="s">
        <v>82</v>
      </c>
      <c r="E39" s="298">
        <v>133</v>
      </c>
      <c r="F39" s="196"/>
      <c r="G39" s="191">
        <f t="shared" si="0"/>
        <v>0</v>
      </c>
    </row>
    <row r="40" spans="1:7" s="25" customFormat="1" ht="24" customHeight="1" x14ac:dyDescent="0.2">
      <c r="A40" s="192">
        <v>38</v>
      </c>
      <c r="B40" s="190" t="s">
        <v>67</v>
      </c>
      <c r="C40" s="194" t="s">
        <v>92</v>
      </c>
      <c r="D40" s="192" t="s">
        <v>82</v>
      </c>
      <c r="E40" s="298">
        <v>32</v>
      </c>
      <c r="F40" s="196"/>
      <c r="G40" s="191">
        <f t="shared" si="0"/>
        <v>0</v>
      </c>
    </row>
    <row r="41" spans="1:7" s="25" customFormat="1" ht="24" customHeight="1" x14ac:dyDescent="0.2">
      <c r="A41" s="192">
        <v>39</v>
      </c>
      <c r="B41" s="190" t="s">
        <v>67</v>
      </c>
      <c r="C41" s="194" t="s">
        <v>93</v>
      </c>
      <c r="D41" s="192" t="s">
        <v>61</v>
      </c>
      <c r="E41" s="298">
        <v>0</v>
      </c>
      <c r="F41" s="196"/>
      <c r="G41" s="191">
        <f t="shared" si="0"/>
        <v>0</v>
      </c>
    </row>
    <row r="42" spans="1:7" s="25" customFormat="1" ht="24" customHeight="1" x14ac:dyDescent="0.2">
      <c r="A42" s="192">
        <v>40</v>
      </c>
      <c r="B42" s="190" t="s">
        <v>67</v>
      </c>
      <c r="C42" s="194" t="s">
        <v>94</v>
      </c>
      <c r="D42" s="192" t="s">
        <v>61</v>
      </c>
      <c r="E42" s="298">
        <v>0</v>
      </c>
      <c r="F42" s="196"/>
      <c r="G42" s="191">
        <f t="shared" si="0"/>
        <v>0</v>
      </c>
    </row>
    <row r="43" spans="1:7" s="25" customFormat="1" ht="24" customHeight="1" x14ac:dyDescent="0.2">
      <c r="A43" s="192">
        <v>41</v>
      </c>
      <c r="B43" s="190" t="s">
        <v>67</v>
      </c>
      <c r="C43" s="194" t="s">
        <v>146</v>
      </c>
      <c r="D43" s="192" t="s">
        <v>61</v>
      </c>
      <c r="E43" s="298">
        <v>0</v>
      </c>
      <c r="F43" s="196"/>
      <c r="G43" s="191">
        <f t="shared" si="0"/>
        <v>0</v>
      </c>
    </row>
    <row r="44" spans="1:7" s="25" customFormat="1" ht="24" customHeight="1" x14ac:dyDescent="0.2">
      <c r="A44" s="192">
        <v>42</v>
      </c>
      <c r="B44" s="190" t="s">
        <v>67</v>
      </c>
      <c r="C44" s="194" t="s">
        <v>59</v>
      </c>
      <c r="D44" s="192" t="s">
        <v>61</v>
      </c>
      <c r="E44" s="298">
        <v>1</v>
      </c>
      <c r="F44" s="196"/>
      <c r="G44" s="191">
        <f t="shared" si="0"/>
        <v>0</v>
      </c>
    </row>
    <row r="45" spans="1:7" s="25" customFormat="1" ht="24" customHeight="1" x14ac:dyDescent="0.2">
      <c r="A45" s="192">
        <v>43</v>
      </c>
      <c r="B45" s="190" t="s">
        <v>67</v>
      </c>
      <c r="C45" s="194" t="s">
        <v>68</v>
      </c>
      <c r="D45" s="192" t="s">
        <v>61</v>
      </c>
      <c r="E45" s="298">
        <v>0</v>
      </c>
      <c r="F45" s="196"/>
      <c r="G45" s="191">
        <f t="shared" si="0"/>
        <v>0</v>
      </c>
    </row>
    <row r="46" spans="1:7" s="25" customFormat="1" ht="24" customHeight="1" x14ac:dyDescent="0.2">
      <c r="A46" s="192">
        <v>44</v>
      </c>
      <c r="B46" s="190" t="s">
        <v>67</v>
      </c>
      <c r="C46" s="194" t="s">
        <v>95</v>
      </c>
      <c r="D46" s="192" t="s">
        <v>82</v>
      </c>
      <c r="E46" s="298">
        <v>0</v>
      </c>
      <c r="F46" s="196"/>
      <c r="G46" s="191">
        <f t="shared" si="0"/>
        <v>0</v>
      </c>
    </row>
    <row r="47" spans="1:7" s="25" customFormat="1" ht="24" customHeight="1" x14ac:dyDescent="0.2">
      <c r="A47" s="192">
        <v>45</v>
      </c>
      <c r="B47" s="190" t="s">
        <v>67</v>
      </c>
      <c r="C47" s="194" t="s">
        <v>96</v>
      </c>
      <c r="D47" s="192" t="s">
        <v>82</v>
      </c>
      <c r="E47" s="298">
        <v>0</v>
      </c>
      <c r="F47" s="196"/>
      <c r="G47" s="191">
        <f t="shared" si="0"/>
        <v>0</v>
      </c>
    </row>
    <row r="48" spans="1:7" s="25" customFormat="1" ht="24" customHeight="1" x14ac:dyDescent="0.2">
      <c r="A48" s="192">
        <v>46</v>
      </c>
      <c r="B48" s="190" t="s">
        <v>67</v>
      </c>
      <c r="C48" s="194" t="s">
        <v>97</v>
      </c>
      <c r="D48" s="192" t="s">
        <v>82</v>
      </c>
      <c r="E48" s="298">
        <v>0</v>
      </c>
      <c r="F48" s="196"/>
      <c r="G48" s="191">
        <f t="shared" si="0"/>
        <v>0</v>
      </c>
    </row>
    <row r="49" spans="1:7" s="25" customFormat="1" ht="24" customHeight="1" x14ac:dyDescent="0.2">
      <c r="A49" s="192">
        <v>47</v>
      </c>
      <c r="B49" s="190" t="s">
        <v>67</v>
      </c>
      <c r="C49" s="194" t="s">
        <v>147</v>
      </c>
      <c r="D49" s="192" t="s">
        <v>82</v>
      </c>
      <c r="E49" s="298">
        <v>0</v>
      </c>
      <c r="F49" s="196"/>
      <c r="G49" s="191">
        <f t="shared" si="0"/>
        <v>0</v>
      </c>
    </row>
    <row r="50" spans="1:7" s="25" customFormat="1" ht="24" customHeight="1" x14ac:dyDescent="0.2">
      <c r="A50" s="192">
        <v>48</v>
      </c>
      <c r="B50" s="190" t="s">
        <v>67</v>
      </c>
      <c r="C50" s="194" t="s">
        <v>98</v>
      </c>
      <c r="D50" s="192" t="s">
        <v>61</v>
      </c>
      <c r="E50" s="298">
        <v>0</v>
      </c>
      <c r="F50" s="196"/>
      <c r="G50" s="191">
        <f t="shared" si="0"/>
        <v>0</v>
      </c>
    </row>
    <row r="51" spans="1:7" s="25" customFormat="1" ht="24" customHeight="1" x14ac:dyDescent="0.2">
      <c r="A51" s="192">
        <v>49</v>
      </c>
      <c r="B51" s="190">
        <v>60100085</v>
      </c>
      <c r="C51" s="194" t="s">
        <v>99</v>
      </c>
      <c r="D51" s="192" t="s">
        <v>62</v>
      </c>
      <c r="E51" s="298">
        <v>0</v>
      </c>
      <c r="F51" s="196"/>
      <c r="G51" s="191">
        <f t="shared" si="0"/>
        <v>0</v>
      </c>
    </row>
    <row r="52" spans="1:7" s="25" customFormat="1" ht="24" customHeight="1" x14ac:dyDescent="0.2">
      <c r="A52" s="192">
        <v>50</v>
      </c>
      <c r="B52" s="190" t="s">
        <v>67</v>
      </c>
      <c r="C52" s="194" t="s">
        <v>100</v>
      </c>
      <c r="D52" s="192" t="s">
        <v>60</v>
      </c>
      <c r="E52" s="298">
        <v>8</v>
      </c>
      <c r="F52" s="196"/>
      <c r="G52" s="191">
        <f t="shared" si="0"/>
        <v>0</v>
      </c>
    </row>
    <row r="53" spans="1:7" s="25" customFormat="1" ht="24" customHeight="1" x14ac:dyDescent="0.2">
      <c r="A53" s="192">
        <v>51</v>
      </c>
      <c r="B53" s="190" t="s">
        <v>67</v>
      </c>
      <c r="C53" s="194" t="s">
        <v>148</v>
      </c>
      <c r="D53" s="192" t="s">
        <v>62</v>
      </c>
      <c r="E53" s="298">
        <v>13</v>
      </c>
      <c r="F53" s="196"/>
      <c r="G53" s="191">
        <f t="shared" si="0"/>
        <v>0</v>
      </c>
    </row>
    <row r="54" spans="1:7" s="25" customFormat="1" ht="24" customHeight="1" x14ac:dyDescent="0.2">
      <c r="A54" s="192">
        <v>52</v>
      </c>
      <c r="B54" s="190" t="s">
        <v>67</v>
      </c>
      <c r="C54" s="194" t="s">
        <v>149</v>
      </c>
      <c r="D54" s="192" t="s">
        <v>65</v>
      </c>
      <c r="E54" s="298">
        <v>64</v>
      </c>
      <c r="F54" s="196"/>
      <c r="G54" s="191">
        <f t="shared" si="0"/>
        <v>0</v>
      </c>
    </row>
    <row r="55" spans="1:7" s="25" customFormat="1" ht="24" customHeight="1" x14ac:dyDescent="0.2">
      <c r="A55" s="192">
        <v>53</v>
      </c>
      <c r="B55" s="190" t="s">
        <v>67</v>
      </c>
      <c r="C55" s="194" t="s">
        <v>101</v>
      </c>
      <c r="D55" s="192" t="s">
        <v>61</v>
      </c>
      <c r="E55" s="298">
        <v>0</v>
      </c>
      <c r="F55" s="196"/>
      <c r="G55" s="191">
        <f t="shared" si="0"/>
        <v>0</v>
      </c>
    </row>
    <row r="56" spans="1:7" s="25" customFormat="1" ht="24" customHeight="1" x14ac:dyDescent="0.2">
      <c r="A56" s="192">
        <v>54</v>
      </c>
      <c r="B56" s="190" t="s">
        <v>67</v>
      </c>
      <c r="C56" s="194" t="s">
        <v>102</v>
      </c>
      <c r="D56" s="192" t="s">
        <v>61</v>
      </c>
      <c r="E56" s="298">
        <v>0</v>
      </c>
      <c r="F56" s="196"/>
      <c r="G56" s="191">
        <f t="shared" si="0"/>
        <v>0</v>
      </c>
    </row>
    <row r="57" spans="1:7" s="25" customFormat="1" ht="24" customHeight="1" x14ac:dyDescent="0.2">
      <c r="A57" s="192">
        <v>55</v>
      </c>
      <c r="B57" s="190" t="s">
        <v>67</v>
      </c>
      <c r="C57" s="194" t="s">
        <v>150</v>
      </c>
      <c r="D57" s="192" t="s">
        <v>61</v>
      </c>
      <c r="E57" s="298">
        <v>0</v>
      </c>
      <c r="F57" s="196"/>
      <c r="G57" s="191">
        <f t="shared" si="0"/>
        <v>0</v>
      </c>
    </row>
    <row r="58" spans="1:7" s="25" customFormat="1" ht="24" customHeight="1" thickBot="1" x14ac:dyDescent="0.25">
      <c r="A58" s="192">
        <v>56</v>
      </c>
      <c r="B58" s="190" t="s">
        <v>151</v>
      </c>
      <c r="C58" s="194" t="s">
        <v>152</v>
      </c>
      <c r="D58" s="192" t="s">
        <v>65</v>
      </c>
      <c r="E58" s="298">
        <v>0</v>
      </c>
      <c r="F58" s="196"/>
      <c r="G58" s="191">
        <f t="shared" si="0"/>
        <v>0</v>
      </c>
    </row>
    <row r="59" spans="1:7" s="25" customFormat="1" ht="24" customHeight="1" thickBot="1" x14ac:dyDescent="0.4">
      <c r="A59" s="188">
        <v>57</v>
      </c>
      <c r="B59" s="277" t="s">
        <v>124</v>
      </c>
      <c r="C59" s="277"/>
      <c r="D59" s="277"/>
      <c r="E59" s="277"/>
      <c r="F59" s="277"/>
      <c r="G59" s="189">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sHIBdkf7z6gwbuX3ZimxL7IvfE1/JpDydEyoZhgM/625jr9YCrm18UymcEBZ0AWsbPWK58VhWVTLoG+ZDziiJg==" saltValue="WbPksYp5uV/RlP84BfGEqw==" spinCount="100000" sheet="1" objects="1" scenarios="1" selectLockedCells="1"/>
  <mergeCells count="2">
    <mergeCell ref="A1:G1"/>
    <mergeCell ref="B59:F59"/>
  </mergeCells>
  <pageMargins left="0.7" right="0.7" top="0.75" bottom="0.75" header="0.3" footer="0.3"/>
  <pageSetup scale="60" fitToWidth="0" fitToHeight="0" orientation="portrait" r:id="rId1"/>
  <rowBreaks count="1" manualBreakCount="1">
    <brk id="4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G68"/>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78" t="s">
        <v>162</v>
      </c>
      <c r="B1" s="279"/>
      <c r="C1" s="279"/>
      <c r="D1" s="279"/>
      <c r="E1" s="279"/>
      <c r="F1" s="279"/>
      <c r="G1" s="280"/>
    </row>
    <row r="2" spans="1:7" s="25" customFormat="1" ht="30" customHeight="1" x14ac:dyDescent="0.25">
      <c r="A2" s="169" t="s">
        <v>42</v>
      </c>
      <c r="B2" s="170" t="str">
        <f>'[2]Original Items Condensed'!C8</f>
        <v>Code Number</v>
      </c>
      <c r="C2" s="170" t="s">
        <v>41</v>
      </c>
      <c r="D2" s="171" t="s">
        <v>40</v>
      </c>
      <c r="E2" s="171" t="s">
        <v>39</v>
      </c>
      <c r="F2" s="172" t="s">
        <v>38</v>
      </c>
      <c r="G2" s="173" t="s">
        <v>37</v>
      </c>
    </row>
    <row r="3" spans="1:7" s="25" customFormat="1" ht="24" customHeight="1" x14ac:dyDescent="0.2">
      <c r="A3" s="192">
        <v>1</v>
      </c>
      <c r="B3" s="190" t="s">
        <v>67</v>
      </c>
      <c r="C3" s="194" t="s">
        <v>66</v>
      </c>
      <c r="D3" s="192" t="s">
        <v>60</v>
      </c>
      <c r="E3" s="298">
        <v>0</v>
      </c>
      <c r="F3" s="196"/>
      <c r="G3" s="191">
        <f>SUM(E3*F3)</f>
        <v>0</v>
      </c>
    </row>
    <row r="4" spans="1:7" s="25" customFormat="1" ht="24" customHeight="1" x14ac:dyDescent="0.2">
      <c r="A4" s="192">
        <v>2</v>
      </c>
      <c r="B4" s="190" t="s">
        <v>67</v>
      </c>
      <c r="C4" s="194" t="s">
        <v>80</v>
      </c>
      <c r="D4" s="192" t="s">
        <v>60</v>
      </c>
      <c r="E4" s="298">
        <v>435</v>
      </c>
      <c r="F4" s="196"/>
      <c r="G4" s="191">
        <f t="shared" ref="G4:G58" si="0">SUM(E4*F4)</f>
        <v>0</v>
      </c>
    </row>
    <row r="5" spans="1:7" s="25" customFormat="1" ht="24" customHeight="1" x14ac:dyDescent="0.2">
      <c r="A5" s="192">
        <v>3</v>
      </c>
      <c r="B5" s="190" t="s">
        <v>67</v>
      </c>
      <c r="C5" s="194" t="s">
        <v>56</v>
      </c>
      <c r="D5" s="192" t="s">
        <v>62</v>
      </c>
      <c r="E5" s="298">
        <v>17</v>
      </c>
      <c r="F5" s="196"/>
      <c r="G5" s="191">
        <f t="shared" si="0"/>
        <v>0</v>
      </c>
    </row>
    <row r="6" spans="1:7" s="25" customFormat="1" ht="24" customHeight="1" x14ac:dyDescent="0.2">
      <c r="A6" s="192">
        <v>4</v>
      </c>
      <c r="B6" s="190" t="s">
        <v>67</v>
      </c>
      <c r="C6" s="194" t="s">
        <v>81</v>
      </c>
      <c r="D6" s="192" t="s">
        <v>62</v>
      </c>
      <c r="E6" s="298">
        <v>18</v>
      </c>
      <c r="F6" s="196"/>
      <c r="G6" s="191">
        <f t="shared" si="0"/>
        <v>0</v>
      </c>
    </row>
    <row r="7" spans="1:7" s="25" customFormat="1" ht="24" customHeight="1" x14ac:dyDescent="0.2">
      <c r="A7" s="192">
        <v>5</v>
      </c>
      <c r="B7" s="190">
        <v>44000300</v>
      </c>
      <c r="C7" s="194" t="s">
        <v>57</v>
      </c>
      <c r="D7" s="192" t="s">
        <v>82</v>
      </c>
      <c r="E7" s="298">
        <v>30</v>
      </c>
      <c r="F7" s="196"/>
      <c r="G7" s="191">
        <f t="shared" si="0"/>
        <v>0</v>
      </c>
    </row>
    <row r="8" spans="1:7" s="25" customFormat="1" ht="24" customHeight="1" x14ac:dyDescent="0.2">
      <c r="A8" s="192">
        <v>6</v>
      </c>
      <c r="B8" s="190">
        <v>44000500</v>
      </c>
      <c r="C8" s="194" t="s">
        <v>58</v>
      </c>
      <c r="D8" s="192" t="s">
        <v>82</v>
      </c>
      <c r="E8" s="298">
        <v>57</v>
      </c>
      <c r="F8" s="196"/>
      <c r="G8" s="191">
        <f t="shared" si="0"/>
        <v>0</v>
      </c>
    </row>
    <row r="9" spans="1:7" s="25" customFormat="1" ht="24" customHeight="1" x14ac:dyDescent="0.2">
      <c r="A9" s="192">
        <v>7</v>
      </c>
      <c r="B9" s="190">
        <v>44000600</v>
      </c>
      <c r="C9" s="194" t="s">
        <v>83</v>
      </c>
      <c r="D9" s="192" t="s">
        <v>65</v>
      </c>
      <c r="E9" s="298">
        <v>257</v>
      </c>
      <c r="F9" s="196"/>
      <c r="G9" s="191">
        <f t="shared" si="0"/>
        <v>0</v>
      </c>
    </row>
    <row r="10" spans="1:7" s="25" customFormat="1" ht="24" customHeight="1" x14ac:dyDescent="0.2">
      <c r="A10" s="192">
        <v>8</v>
      </c>
      <c r="B10" s="190" t="s">
        <v>67</v>
      </c>
      <c r="C10" s="194" t="s">
        <v>84</v>
      </c>
      <c r="D10" s="192" t="s">
        <v>62</v>
      </c>
      <c r="E10" s="298">
        <v>997</v>
      </c>
      <c r="F10" s="196"/>
      <c r="G10" s="191">
        <f t="shared" si="0"/>
        <v>0</v>
      </c>
    </row>
    <row r="11" spans="1:7" s="25" customFormat="1" ht="24" customHeight="1" x14ac:dyDescent="0.2">
      <c r="A11" s="192">
        <v>9</v>
      </c>
      <c r="B11" s="190" t="s">
        <v>67</v>
      </c>
      <c r="C11" s="194" t="s">
        <v>85</v>
      </c>
      <c r="D11" s="192" t="s">
        <v>65</v>
      </c>
      <c r="E11" s="298">
        <v>20</v>
      </c>
      <c r="F11" s="196"/>
      <c r="G11" s="191">
        <f t="shared" si="0"/>
        <v>0</v>
      </c>
    </row>
    <row r="12" spans="1:7" s="25" customFormat="1" ht="24" customHeight="1" x14ac:dyDescent="0.2">
      <c r="A12" s="192">
        <v>10</v>
      </c>
      <c r="B12" s="190" t="s">
        <v>67</v>
      </c>
      <c r="C12" s="194" t="s">
        <v>55</v>
      </c>
      <c r="D12" s="192" t="s">
        <v>62</v>
      </c>
      <c r="E12" s="298">
        <v>69</v>
      </c>
      <c r="F12" s="196"/>
      <c r="G12" s="191">
        <f t="shared" si="0"/>
        <v>0</v>
      </c>
    </row>
    <row r="13" spans="1:7" s="25" customFormat="1" ht="24" customHeight="1" x14ac:dyDescent="0.2">
      <c r="A13" s="192">
        <v>11</v>
      </c>
      <c r="B13" s="190" t="s">
        <v>67</v>
      </c>
      <c r="C13" s="194" t="s">
        <v>129</v>
      </c>
      <c r="D13" s="192" t="s">
        <v>60</v>
      </c>
      <c r="E13" s="298">
        <v>42</v>
      </c>
      <c r="F13" s="196"/>
      <c r="G13" s="191">
        <f t="shared" si="0"/>
        <v>0</v>
      </c>
    </row>
    <row r="14" spans="1:7" s="25" customFormat="1" ht="24" customHeight="1" x14ac:dyDescent="0.2">
      <c r="A14" s="192">
        <v>12</v>
      </c>
      <c r="B14" s="190">
        <v>31101100</v>
      </c>
      <c r="C14" s="194" t="s">
        <v>86</v>
      </c>
      <c r="D14" s="192" t="s">
        <v>60</v>
      </c>
      <c r="E14" s="298">
        <v>145</v>
      </c>
      <c r="F14" s="196"/>
      <c r="G14" s="191">
        <f t="shared" si="0"/>
        <v>0</v>
      </c>
    </row>
    <row r="15" spans="1:7" s="25" customFormat="1" ht="24" customHeight="1" x14ac:dyDescent="0.2">
      <c r="A15" s="192">
        <v>13</v>
      </c>
      <c r="B15" s="190">
        <v>20800150</v>
      </c>
      <c r="C15" s="194" t="s">
        <v>51</v>
      </c>
      <c r="D15" s="192" t="s">
        <v>60</v>
      </c>
      <c r="E15" s="298">
        <v>407</v>
      </c>
      <c r="F15" s="196"/>
      <c r="G15" s="191">
        <f t="shared" si="0"/>
        <v>0</v>
      </c>
    </row>
    <row r="16" spans="1:7" s="25" customFormat="1" ht="24" customHeight="1" x14ac:dyDescent="0.2">
      <c r="A16" s="192">
        <v>14</v>
      </c>
      <c r="B16" s="190" t="s">
        <v>67</v>
      </c>
      <c r="C16" s="194" t="s">
        <v>87</v>
      </c>
      <c r="D16" s="192" t="s">
        <v>60</v>
      </c>
      <c r="E16" s="298">
        <v>33</v>
      </c>
      <c r="F16" s="196"/>
      <c r="G16" s="191">
        <f t="shared" si="0"/>
        <v>0</v>
      </c>
    </row>
    <row r="17" spans="1:7" s="25" customFormat="1" ht="24" customHeight="1" x14ac:dyDescent="0.2">
      <c r="A17" s="192">
        <v>15</v>
      </c>
      <c r="B17" s="190" t="s">
        <v>67</v>
      </c>
      <c r="C17" s="194" t="s">
        <v>130</v>
      </c>
      <c r="D17" s="192" t="s">
        <v>60</v>
      </c>
      <c r="E17" s="298">
        <v>5</v>
      </c>
      <c r="F17" s="196"/>
      <c r="G17" s="191">
        <f t="shared" si="0"/>
        <v>0</v>
      </c>
    </row>
    <row r="18" spans="1:7" s="25" customFormat="1" ht="24" customHeight="1" x14ac:dyDescent="0.2">
      <c r="A18" s="192">
        <v>16</v>
      </c>
      <c r="B18" s="190" t="s">
        <v>67</v>
      </c>
      <c r="C18" s="194" t="s">
        <v>54</v>
      </c>
      <c r="D18" s="192" t="s">
        <v>64</v>
      </c>
      <c r="E18" s="298">
        <v>20</v>
      </c>
      <c r="F18" s="196"/>
      <c r="G18" s="191">
        <f t="shared" si="0"/>
        <v>0</v>
      </c>
    </row>
    <row r="19" spans="1:7" s="25" customFormat="1" ht="24" customHeight="1" x14ac:dyDescent="0.2">
      <c r="A19" s="192">
        <v>17</v>
      </c>
      <c r="B19" s="190">
        <v>35300300</v>
      </c>
      <c r="C19" s="194" t="s">
        <v>131</v>
      </c>
      <c r="D19" s="192" t="s">
        <v>62</v>
      </c>
      <c r="E19" s="298">
        <v>17</v>
      </c>
      <c r="F19" s="196"/>
      <c r="G19" s="191">
        <f t="shared" si="0"/>
        <v>0</v>
      </c>
    </row>
    <row r="20" spans="1:7" s="25" customFormat="1" ht="24" customHeight="1" x14ac:dyDescent="0.2">
      <c r="A20" s="192">
        <v>18</v>
      </c>
      <c r="B20" s="190">
        <v>35300500</v>
      </c>
      <c r="C20" s="194" t="s">
        <v>132</v>
      </c>
      <c r="D20" s="192" t="s">
        <v>62</v>
      </c>
      <c r="E20" s="298">
        <v>0</v>
      </c>
      <c r="F20" s="196"/>
      <c r="G20" s="191">
        <f t="shared" si="0"/>
        <v>0</v>
      </c>
    </row>
    <row r="21" spans="1:7" s="25" customFormat="1" ht="24" customHeight="1" x14ac:dyDescent="0.2">
      <c r="A21" s="192">
        <v>19</v>
      </c>
      <c r="B21" s="190" t="s">
        <v>67</v>
      </c>
      <c r="C21" s="194" t="s">
        <v>133</v>
      </c>
      <c r="D21" s="192" t="s">
        <v>62</v>
      </c>
      <c r="E21" s="298">
        <v>0</v>
      </c>
      <c r="F21" s="196"/>
      <c r="G21" s="191">
        <f t="shared" si="0"/>
        <v>0</v>
      </c>
    </row>
    <row r="22" spans="1:7" s="25" customFormat="1" ht="24" customHeight="1" x14ac:dyDescent="0.2">
      <c r="A22" s="192">
        <v>20</v>
      </c>
      <c r="B22" s="190" t="s">
        <v>67</v>
      </c>
      <c r="C22" s="194" t="s">
        <v>134</v>
      </c>
      <c r="D22" s="192" t="s">
        <v>62</v>
      </c>
      <c r="E22" s="298">
        <v>0</v>
      </c>
      <c r="F22" s="196"/>
      <c r="G22" s="191">
        <f t="shared" si="0"/>
        <v>0</v>
      </c>
    </row>
    <row r="23" spans="1:7" s="25" customFormat="1" ht="24" customHeight="1" x14ac:dyDescent="0.2">
      <c r="A23" s="192">
        <v>21</v>
      </c>
      <c r="B23" s="190" t="s">
        <v>67</v>
      </c>
      <c r="C23" s="194" t="s">
        <v>135</v>
      </c>
      <c r="D23" s="192" t="s">
        <v>62</v>
      </c>
      <c r="E23" s="298">
        <v>679</v>
      </c>
      <c r="F23" s="196"/>
      <c r="G23" s="191">
        <f t="shared" si="0"/>
        <v>0</v>
      </c>
    </row>
    <row r="24" spans="1:7" s="25" customFormat="1" ht="24" customHeight="1" x14ac:dyDescent="0.2">
      <c r="A24" s="192">
        <v>22</v>
      </c>
      <c r="B24" s="190" t="s">
        <v>67</v>
      </c>
      <c r="C24" s="194" t="s">
        <v>136</v>
      </c>
      <c r="D24" s="192" t="s">
        <v>62</v>
      </c>
      <c r="E24" s="298">
        <v>0</v>
      </c>
      <c r="F24" s="196"/>
      <c r="G24" s="191">
        <f t="shared" si="0"/>
        <v>0</v>
      </c>
    </row>
    <row r="25" spans="1:7" s="25" customFormat="1" ht="24" customHeight="1" x14ac:dyDescent="0.2">
      <c r="A25" s="192">
        <v>23</v>
      </c>
      <c r="B25" s="190" t="s">
        <v>67</v>
      </c>
      <c r="C25" s="194" t="s">
        <v>137</v>
      </c>
      <c r="D25" s="192" t="s">
        <v>65</v>
      </c>
      <c r="E25" s="298">
        <v>20</v>
      </c>
      <c r="F25" s="196"/>
      <c r="G25" s="191">
        <f t="shared" si="0"/>
        <v>0</v>
      </c>
    </row>
    <row r="26" spans="1:7" s="25" customFormat="1" ht="24" customHeight="1" x14ac:dyDescent="0.2">
      <c r="A26" s="192">
        <v>24</v>
      </c>
      <c r="B26" s="190" t="s">
        <v>67</v>
      </c>
      <c r="C26" s="194" t="s">
        <v>138</v>
      </c>
      <c r="D26" s="192" t="s">
        <v>65</v>
      </c>
      <c r="E26" s="298">
        <v>79</v>
      </c>
      <c r="F26" s="196"/>
      <c r="G26" s="191">
        <f t="shared" si="0"/>
        <v>0</v>
      </c>
    </row>
    <row r="27" spans="1:7" s="25" customFormat="1" ht="24" customHeight="1" x14ac:dyDescent="0.2">
      <c r="A27" s="192">
        <v>25</v>
      </c>
      <c r="B27" s="190" t="s">
        <v>67</v>
      </c>
      <c r="C27" s="194" t="s">
        <v>88</v>
      </c>
      <c r="D27" s="192" t="s">
        <v>65</v>
      </c>
      <c r="E27" s="298">
        <v>207</v>
      </c>
      <c r="F27" s="196"/>
      <c r="G27" s="191">
        <f t="shared" si="0"/>
        <v>0</v>
      </c>
    </row>
    <row r="28" spans="1:7" s="25" customFormat="1" ht="24" customHeight="1" x14ac:dyDescent="0.2">
      <c r="A28" s="192">
        <v>26</v>
      </c>
      <c r="B28" s="190" t="s">
        <v>67</v>
      </c>
      <c r="C28" s="194" t="s">
        <v>89</v>
      </c>
      <c r="D28" s="192" t="s">
        <v>65</v>
      </c>
      <c r="E28" s="298">
        <v>50</v>
      </c>
      <c r="F28" s="196"/>
      <c r="G28" s="191">
        <f t="shared" si="0"/>
        <v>0</v>
      </c>
    </row>
    <row r="29" spans="1:7" s="25" customFormat="1" ht="24" customHeight="1" x14ac:dyDescent="0.2">
      <c r="A29" s="192">
        <v>27</v>
      </c>
      <c r="B29" s="190" t="s">
        <v>67</v>
      </c>
      <c r="C29" s="194" t="s">
        <v>139</v>
      </c>
      <c r="D29" s="192" t="s">
        <v>65</v>
      </c>
      <c r="E29" s="298">
        <v>0</v>
      </c>
      <c r="F29" s="196"/>
      <c r="G29" s="191">
        <f t="shared" si="0"/>
        <v>0</v>
      </c>
    </row>
    <row r="30" spans="1:7" s="25" customFormat="1" ht="24" customHeight="1" x14ac:dyDescent="0.2">
      <c r="A30" s="192">
        <v>28</v>
      </c>
      <c r="B30" s="190" t="s">
        <v>67</v>
      </c>
      <c r="C30" s="194" t="s">
        <v>140</v>
      </c>
      <c r="D30" s="192" t="s">
        <v>61</v>
      </c>
      <c r="E30" s="298">
        <v>23</v>
      </c>
      <c r="F30" s="196"/>
      <c r="G30" s="191">
        <f t="shared" si="0"/>
        <v>0</v>
      </c>
    </row>
    <row r="31" spans="1:7" s="25" customFormat="1" ht="24" customHeight="1" x14ac:dyDescent="0.2">
      <c r="A31" s="192">
        <v>29</v>
      </c>
      <c r="B31" s="190" t="s">
        <v>67</v>
      </c>
      <c r="C31" s="194" t="s">
        <v>141</v>
      </c>
      <c r="D31" s="192" t="s">
        <v>65</v>
      </c>
      <c r="E31" s="193">
        <v>1425.83</v>
      </c>
      <c r="F31" s="196"/>
      <c r="G31" s="191">
        <f t="shared" si="0"/>
        <v>0</v>
      </c>
    </row>
    <row r="32" spans="1:7" s="25" customFormat="1" ht="24" customHeight="1" x14ac:dyDescent="0.2">
      <c r="A32" s="192">
        <v>30</v>
      </c>
      <c r="B32" s="190" t="s">
        <v>67</v>
      </c>
      <c r="C32" s="194" t="s">
        <v>90</v>
      </c>
      <c r="D32" s="192" t="s">
        <v>65</v>
      </c>
      <c r="E32" s="298">
        <v>1488</v>
      </c>
      <c r="F32" s="196"/>
      <c r="G32" s="191">
        <f t="shared" si="0"/>
        <v>0</v>
      </c>
    </row>
    <row r="33" spans="1:7" s="25" customFormat="1" ht="24" customHeight="1" x14ac:dyDescent="0.2">
      <c r="A33" s="192">
        <v>31</v>
      </c>
      <c r="B33" s="190">
        <v>40600290</v>
      </c>
      <c r="C33" s="194" t="s">
        <v>52</v>
      </c>
      <c r="D33" s="192" t="s">
        <v>63</v>
      </c>
      <c r="E33" s="298">
        <v>40</v>
      </c>
      <c r="F33" s="196"/>
      <c r="G33" s="191">
        <f t="shared" si="0"/>
        <v>0</v>
      </c>
    </row>
    <row r="34" spans="1:7" s="25" customFormat="1" ht="24" customHeight="1" x14ac:dyDescent="0.2">
      <c r="A34" s="192">
        <v>32</v>
      </c>
      <c r="B34" s="190" t="s">
        <v>67</v>
      </c>
      <c r="C34" s="194" t="s">
        <v>142</v>
      </c>
      <c r="D34" s="192" t="s">
        <v>64</v>
      </c>
      <c r="E34" s="193">
        <v>11.592000000000001</v>
      </c>
      <c r="F34" s="196"/>
      <c r="G34" s="191">
        <f t="shared" si="0"/>
        <v>0</v>
      </c>
    </row>
    <row r="35" spans="1:7" s="25" customFormat="1" ht="24" customHeight="1" x14ac:dyDescent="0.2">
      <c r="A35" s="192">
        <v>33</v>
      </c>
      <c r="B35" s="190">
        <v>40604062</v>
      </c>
      <c r="C35" s="194" t="s">
        <v>143</v>
      </c>
      <c r="D35" s="192" t="s">
        <v>64</v>
      </c>
      <c r="E35" s="298">
        <v>1</v>
      </c>
      <c r="F35" s="196"/>
      <c r="G35" s="191">
        <f t="shared" si="0"/>
        <v>0</v>
      </c>
    </row>
    <row r="36" spans="1:7" s="25" customFormat="1" ht="24" customHeight="1" x14ac:dyDescent="0.2">
      <c r="A36" s="192">
        <v>34</v>
      </c>
      <c r="B36" s="190" t="s">
        <v>67</v>
      </c>
      <c r="C36" s="194" t="s">
        <v>144</v>
      </c>
      <c r="D36" s="192" t="s">
        <v>64</v>
      </c>
      <c r="E36" s="298">
        <v>3</v>
      </c>
      <c r="F36" s="196"/>
      <c r="G36" s="191">
        <f t="shared" si="0"/>
        <v>0</v>
      </c>
    </row>
    <row r="37" spans="1:7" s="25" customFormat="1" ht="24" customHeight="1" x14ac:dyDescent="0.2">
      <c r="A37" s="192">
        <v>35</v>
      </c>
      <c r="B37" s="190" t="s">
        <v>67</v>
      </c>
      <c r="C37" s="194" t="s">
        <v>145</v>
      </c>
      <c r="D37" s="192" t="s">
        <v>64</v>
      </c>
      <c r="E37" s="298">
        <v>0</v>
      </c>
      <c r="F37" s="196"/>
      <c r="G37" s="191">
        <f t="shared" si="0"/>
        <v>0</v>
      </c>
    </row>
    <row r="38" spans="1:7" s="25" customFormat="1" ht="24" customHeight="1" x14ac:dyDescent="0.2">
      <c r="A38" s="192">
        <v>36</v>
      </c>
      <c r="B38" s="190">
        <v>60600605</v>
      </c>
      <c r="C38" s="194" t="s">
        <v>53</v>
      </c>
      <c r="D38" s="192" t="s">
        <v>82</v>
      </c>
      <c r="E38" s="298">
        <v>30</v>
      </c>
      <c r="F38" s="196"/>
      <c r="G38" s="191">
        <f t="shared" si="0"/>
        <v>0</v>
      </c>
    </row>
    <row r="39" spans="1:7" s="25" customFormat="1" ht="24" customHeight="1" x14ac:dyDescent="0.2">
      <c r="A39" s="192">
        <v>37</v>
      </c>
      <c r="B39" s="190" t="s">
        <v>67</v>
      </c>
      <c r="C39" s="194" t="s">
        <v>91</v>
      </c>
      <c r="D39" s="192" t="s">
        <v>82</v>
      </c>
      <c r="E39" s="298">
        <v>24</v>
      </c>
      <c r="F39" s="196"/>
      <c r="G39" s="191">
        <f t="shared" si="0"/>
        <v>0</v>
      </c>
    </row>
    <row r="40" spans="1:7" s="25" customFormat="1" ht="24" customHeight="1" x14ac:dyDescent="0.2">
      <c r="A40" s="192">
        <v>38</v>
      </c>
      <c r="B40" s="190" t="s">
        <v>67</v>
      </c>
      <c r="C40" s="194" t="s">
        <v>92</v>
      </c>
      <c r="D40" s="192" t="s">
        <v>82</v>
      </c>
      <c r="E40" s="298">
        <v>33</v>
      </c>
      <c r="F40" s="196"/>
      <c r="G40" s="191">
        <f t="shared" si="0"/>
        <v>0</v>
      </c>
    </row>
    <row r="41" spans="1:7" s="25" customFormat="1" ht="24" customHeight="1" x14ac:dyDescent="0.2">
      <c r="A41" s="192">
        <v>39</v>
      </c>
      <c r="B41" s="190" t="s">
        <v>67</v>
      </c>
      <c r="C41" s="194" t="s">
        <v>93</v>
      </c>
      <c r="D41" s="192" t="s">
        <v>61</v>
      </c>
      <c r="E41" s="298">
        <v>1</v>
      </c>
      <c r="F41" s="196"/>
      <c r="G41" s="191">
        <f t="shared" si="0"/>
        <v>0</v>
      </c>
    </row>
    <row r="42" spans="1:7" s="25" customFormat="1" ht="24" customHeight="1" x14ac:dyDescent="0.2">
      <c r="A42" s="192">
        <v>40</v>
      </c>
      <c r="B42" s="190" t="s">
        <v>67</v>
      </c>
      <c r="C42" s="194" t="s">
        <v>94</v>
      </c>
      <c r="D42" s="192" t="s">
        <v>61</v>
      </c>
      <c r="E42" s="298">
        <v>0</v>
      </c>
      <c r="F42" s="196"/>
      <c r="G42" s="191">
        <f t="shared" si="0"/>
        <v>0</v>
      </c>
    </row>
    <row r="43" spans="1:7" s="25" customFormat="1" ht="24" customHeight="1" x14ac:dyDescent="0.2">
      <c r="A43" s="192">
        <v>41</v>
      </c>
      <c r="B43" s="190" t="s">
        <v>67</v>
      </c>
      <c r="C43" s="194" t="s">
        <v>146</v>
      </c>
      <c r="D43" s="192" t="s">
        <v>61</v>
      </c>
      <c r="E43" s="298">
        <v>2</v>
      </c>
      <c r="F43" s="196"/>
      <c r="G43" s="191">
        <f t="shared" si="0"/>
        <v>0</v>
      </c>
    </row>
    <row r="44" spans="1:7" s="25" customFormat="1" ht="24" customHeight="1" x14ac:dyDescent="0.2">
      <c r="A44" s="192">
        <v>42</v>
      </c>
      <c r="B44" s="190" t="s">
        <v>67</v>
      </c>
      <c r="C44" s="194" t="s">
        <v>59</v>
      </c>
      <c r="D44" s="192" t="s">
        <v>61</v>
      </c>
      <c r="E44" s="298">
        <v>0</v>
      </c>
      <c r="F44" s="196"/>
      <c r="G44" s="191">
        <f t="shared" si="0"/>
        <v>0</v>
      </c>
    </row>
    <row r="45" spans="1:7" s="25" customFormat="1" ht="24" customHeight="1" x14ac:dyDescent="0.2">
      <c r="A45" s="192">
        <v>43</v>
      </c>
      <c r="B45" s="190" t="s">
        <v>67</v>
      </c>
      <c r="C45" s="194" t="s">
        <v>68</v>
      </c>
      <c r="D45" s="192" t="s">
        <v>61</v>
      </c>
      <c r="E45" s="298">
        <v>1</v>
      </c>
      <c r="F45" s="196"/>
      <c r="G45" s="191">
        <f t="shared" si="0"/>
        <v>0</v>
      </c>
    </row>
    <row r="46" spans="1:7" s="25" customFormat="1" ht="24" customHeight="1" x14ac:dyDescent="0.2">
      <c r="A46" s="192">
        <v>44</v>
      </c>
      <c r="B46" s="190" t="s">
        <v>67</v>
      </c>
      <c r="C46" s="194" t="s">
        <v>95</v>
      </c>
      <c r="D46" s="192" t="s">
        <v>82</v>
      </c>
      <c r="E46" s="298">
        <v>72</v>
      </c>
      <c r="F46" s="196"/>
      <c r="G46" s="191">
        <f t="shared" si="0"/>
        <v>0</v>
      </c>
    </row>
    <row r="47" spans="1:7" s="25" customFormat="1" ht="24" customHeight="1" x14ac:dyDescent="0.2">
      <c r="A47" s="192">
        <v>45</v>
      </c>
      <c r="B47" s="190" t="s">
        <v>67</v>
      </c>
      <c r="C47" s="194" t="s">
        <v>96</v>
      </c>
      <c r="D47" s="192" t="s">
        <v>82</v>
      </c>
      <c r="E47" s="298">
        <v>0</v>
      </c>
      <c r="F47" s="196"/>
      <c r="G47" s="191">
        <f t="shared" si="0"/>
        <v>0</v>
      </c>
    </row>
    <row r="48" spans="1:7" s="25" customFormat="1" ht="24" customHeight="1" x14ac:dyDescent="0.2">
      <c r="A48" s="192">
        <v>46</v>
      </c>
      <c r="B48" s="190" t="s">
        <v>67</v>
      </c>
      <c r="C48" s="194" t="s">
        <v>97</v>
      </c>
      <c r="D48" s="192" t="s">
        <v>82</v>
      </c>
      <c r="E48" s="298">
        <v>20</v>
      </c>
      <c r="F48" s="196"/>
      <c r="G48" s="191">
        <f t="shared" si="0"/>
        <v>0</v>
      </c>
    </row>
    <row r="49" spans="1:7" s="25" customFormat="1" ht="24" customHeight="1" x14ac:dyDescent="0.2">
      <c r="A49" s="192">
        <v>47</v>
      </c>
      <c r="B49" s="190" t="s">
        <v>67</v>
      </c>
      <c r="C49" s="194" t="s">
        <v>147</v>
      </c>
      <c r="D49" s="192" t="s">
        <v>82</v>
      </c>
      <c r="E49" s="298">
        <v>302</v>
      </c>
      <c r="F49" s="196"/>
      <c r="G49" s="191">
        <f t="shared" si="0"/>
        <v>0</v>
      </c>
    </row>
    <row r="50" spans="1:7" s="25" customFormat="1" ht="24" customHeight="1" x14ac:dyDescent="0.2">
      <c r="A50" s="192">
        <v>48</v>
      </c>
      <c r="B50" s="190" t="s">
        <v>67</v>
      </c>
      <c r="C50" s="194" t="s">
        <v>98</v>
      </c>
      <c r="D50" s="192" t="s">
        <v>61</v>
      </c>
      <c r="E50" s="298">
        <v>0</v>
      </c>
      <c r="F50" s="196"/>
      <c r="G50" s="191">
        <f t="shared" si="0"/>
        <v>0</v>
      </c>
    </row>
    <row r="51" spans="1:7" s="25" customFormat="1" ht="24" customHeight="1" x14ac:dyDescent="0.2">
      <c r="A51" s="192">
        <v>49</v>
      </c>
      <c r="B51" s="190">
        <v>60100085</v>
      </c>
      <c r="C51" s="194" t="s">
        <v>99</v>
      </c>
      <c r="D51" s="192" t="s">
        <v>62</v>
      </c>
      <c r="E51" s="298">
        <v>233</v>
      </c>
      <c r="F51" s="196"/>
      <c r="G51" s="191">
        <f t="shared" si="0"/>
        <v>0</v>
      </c>
    </row>
    <row r="52" spans="1:7" s="25" customFormat="1" ht="24" customHeight="1" x14ac:dyDescent="0.2">
      <c r="A52" s="192">
        <v>50</v>
      </c>
      <c r="B52" s="190" t="s">
        <v>67</v>
      </c>
      <c r="C52" s="194" t="s">
        <v>100</v>
      </c>
      <c r="D52" s="192" t="s">
        <v>60</v>
      </c>
      <c r="E52" s="298">
        <v>0</v>
      </c>
      <c r="F52" s="196"/>
      <c r="G52" s="191">
        <f t="shared" si="0"/>
        <v>0</v>
      </c>
    </row>
    <row r="53" spans="1:7" s="25" customFormat="1" ht="24" customHeight="1" x14ac:dyDescent="0.2">
      <c r="A53" s="192">
        <v>51</v>
      </c>
      <c r="B53" s="190" t="s">
        <v>67</v>
      </c>
      <c r="C53" s="194" t="s">
        <v>148</v>
      </c>
      <c r="D53" s="192" t="s">
        <v>62</v>
      </c>
      <c r="E53" s="298">
        <v>0</v>
      </c>
      <c r="F53" s="196"/>
      <c r="G53" s="191">
        <f t="shared" si="0"/>
        <v>0</v>
      </c>
    </row>
    <row r="54" spans="1:7" s="25" customFormat="1" ht="24" customHeight="1" x14ac:dyDescent="0.2">
      <c r="A54" s="192">
        <v>52</v>
      </c>
      <c r="B54" s="190" t="s">
        <v>67</v>
      </c>
      <c r="C54" s="194" t="s">
        <v>149</v>
      </c>
      <c r="D54" s="192" t="s">
        <v>65</v>
      </c>
      <c r="E54" s="298">
        <v>64</v>
      </c>
      <c r="F54" s="196"/>
      <c r="G54" s="191">
        <f t="shared" si="0"/>
        <v>0</v>
      </c>
    </row>
    <row r="55" spans="1:7" s="25" customFormat="1" ht="24" customHeight="1" x14ac:dyDescent="0.2">
      <c r="A55" s="192">
        <v>53</v>
      </c>
      <c r="B55" s="190" t="s">
        <v>67</v>
      </c>
      <c r="C55" s="194" t="s">
        <v>101</v>
      </c>
      <c r="D55" s="192" t="s">
        <v>61</v>
      </c>
      <c r="E55" s="298">
        <v>0</v>
      </c>
      <c r="F55" s="196"/>
      <c r="G55" s="191">
        <f t="shared" si="0"/>
        <v>0</v>
      </c>
    </row>
    <row r="56" spans="1:7" s="25" customFormat="1" ht="24" customHeight="1" x14ac:dyDescent="0.2">
      <c r="A56" s="192">
        <v>54</v>
      </c>
      <c r="B56" s="190" t="s">
        <v>67</v>
      </c>
      <c r="C56" s="194" t="s">
        <v>102</v>
      </c>
      <c r="D56" s="192" t="s">
        <v>61</v>
      </c>
      <c r="E56" s="298">
        <v>0</v>
      </c>
      <c r="F56" s="196"/>
      <c r="G56" s="191">
        <f t="shared" si="0"/>
        <v>0</v>
      </c>
    </row>
    <row r="57" spans="1:7" s="25" customFormat="1" ht="24" customHeight="1" x14ac:dyDescent="0.2">
      <c r="A57" s="192">
        <v>55</v>
      </c>
      <c r="B57" s="190" t="s">
        <v>67</v>
      </c>
      <c r="C57" s="194" t="s">
        <v>150</v>
      </c>
      <c r="D57" s="192" t="s">
        <v>61</v>
      </c>
      <c r="E57" s="298">
        <v>4</v>
      </c>
      <c r="F57" s="196"/>
      <c r="G57" s="191">
        <f t="shared" si="0"/>
        <v>0</v>
      </c>
    </row>
    <row r="58" spans="1:7" s="25" customFormat="1" ht="24" customHeight="1" x14ac:dyDescent="0.2">
      <c r="A58" s="192">
        <v>56</v>
      </c>
      <c r="B58" s="190" t="s">
        <v>151</v>
      </c>
      <c r="C58" s="194" t="s">
        <v>152</v>
      </c>
      <c r="D58" s="192" t="s">
        <v>65</v>
      </c>
      <c r="E58" s="193">
        <v>2388.3000000000002</v>
      </c>
      <c r="F58" s="196"/>
      <c r="G58" s="191">
        <f t="shared" si="0"/>
        <v>0</v>
      </c>
    </row>
    <row r="59" spans="1:7" s="25" customFormat="1" ht="24" customHeight="1" thickBot="1" x14ac:dyDescent="0.4">
      <c r="A59" s="174">
        <v>57</v>
      </c>
      <c r="B59" s="281" t="s">
        <v>125</v>
      </c>
      <c r="C59" s="281"/>
      <c r="D59" s="281"/>
      <c r="E59" s="281"/>
      <c r="F59" s="281"/>
      <c r="G59" s="175">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5RYXIFn/H99FZZBNlRQAsl1atJCbskQEJGsMFj8c9A0IblkhOD/uV2PIm+sOakoqzZ+90Tuqpj4ShJfG2Sscmw==" saltValue="qPR3AROioP3mhAHEwZR1Gw==" spinCount="100000" sheet="1" objects="1" scenarios="1" selectLockedCells="1"/>
  <mergeCells count="2">
    <mergeCell ref="A1:G1"/>
    <mergeCell ref="B59:F59"/>
  </mergeCells>
  <pageMargins left="0.7" right="0.7" top="0.75" bottom="0.75" header="0.3" footer="0.3"/>
  <pageSetup scale="60" fitToWidth="0" fitToHeight="0" orientation="portrait" r:id="rId1"/>
  <rowBreaks count="1" manualBreakCount="1">
    <brk id="4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8"/>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3.36328125" style="27" customWidth="1"/>
    <col min="4" max="4" width="14.81640625" style="26" customWidth="1"/>
    <col min="5" max="6" width="10.81640625" style="26" customWidth="1"/>
    <col min="7" max="7" width="25.81640625" style="26" customWidth="1"/>
  </cols>
  <sheetData>
    <row r="1" spans="1:7" ht="105" customHeight="1" x14ac:dyDescent="0.35">
      <c r="A1" s="282" t="s">
        <v>126</v>
      </c>
      <c r="B1" s="283"/>
      <c r="C1" s="283"/>
      <c r="D1" s="283"/>
      <c r="E1" s="283"/>
      <c r="F1" s="283"/>
      <c r="G1" s="284"/>
    </row>
    <row r="2" spans="1:7" s="25" customFormat="1" ht="30" customHeight="1" x14ac:dyDescent="0.25">
      <c r="A2" s="176" t="s">
        <v>42</v>
      </c>
      <c r="B2" s="177" t="str">
        <f>'[2]Original Items Condensed'!C8</f>
        <v>Code Number</v>
      </c>
      <c r="C2" s="177" t="s">
        <v>41</v>
      </c>
      <c r="D2" s="178" t="s">
        <v>40</v>
      </c>
      <c r="E2" s="178" t="s">
        <v>39</v>
      </c>
      <c r="F2" s="179" t="s">
        <v>38</v>
      </c>
      <c r="G2" s="180" t="s">
        <v>37</v>
      </c>
    </row>
    <row r="3" spans="1:7" s="25" customFormat="1" ht="24" customHeight="1" x14ac:dyDescent="0.2">
      <c r="A3" s="192">
        <v>1</v>
      </c>
      <c r="B3" s="190" t="s">
        <v>67</v>
      </c>
      <c r="C3" s="194" t="s">
        <v>66</v>
      </c>
      <c r="D3" s="192" t="s">
        <v>60</v>
      </c>
      <c r="E3" s="298">
        <v>0</v>
      </c>
      <c r="F3" s="196"/>
      <c r="G3" s="191">
        <f>SUM(E3*F3)</f>
        <v>0</v>
      </c>
    </row>
    <row r="4" spans="1:7" s="25" customFormat="1" ht="24" customHeight="1" x14ac:dyDescent="0.2">
      <c r="A4" s="192">
        <v>2</v>
      </c>
      <c r="B4" s="190" t="s">
        <v>67</v>
      </c>
      <c r="C4" s="194" t="s">
        <v>80</v>
      </c>
      <c r="D4" s="192" t="s">
        <v>60</v>
      </c>
      <c r="E4" s="298">
        <v>513</v>
      </c>
      <c r="F4" s="196"/>
      <c r="G4" s="191">
        <f t="shared" ref="G4:G58" si="0">SUM(E4*F4)</f>
        <v>0</v>
      </c>
    </row>
    <row r="5" spans="1:7" s="25" customFormat="1" ht="24" customHeight="1" x14ac:dyDescent="0.2">
      <c r="A5" s="192">
        <v>3</v>
      </c>
      <c r="B5" s="190" t="s">
        <v>67</v>
      </c>
      <c r="C5" s="194" t="s">
        <v>56</v>
      </c>
      <c r="D5" s="192" t="s">
        <v>62</v>
      </c>
      <c r="E5" s="298">
        <v>26</v>
      </c>
      <c r="F5" s="196"/>
      <c r="G5" s="191">
        <f t="shared" si="0"/>
        <v>0</v>
      </c>
    </row>
    <row r="6" spans="1:7" s="25" customFormat="1" ht="24" customHeight="1" x14ac:dyDescent="0.2">
      <c r="A6" s="192">
        <v>4</v>
      </c>
      <c r="B6" s="190" t="s">
        <v>67</v>
      </c>
      <c r="C6" s="194" t="s">
        <v>81</v>
      </c>
      <c r="D6" s="192" t="s">
        <v>62</v>
      </c>
      <c r="E6" s="298">
        <v>96</v>
      </c>
      <c r="F6" s="196"/>
      <c r="G6" s="191">
        <f t="shared" si="0"/>
        <v>0</v>
      </c>
    </row>
    <row r="7" spans="1:7" s="25" customFormat="1" ht="24" customHeight="1" x14ac:dyDescent="0.2">
      <c r="A7" s="192">
        <v>5</v>
      </c>
      <c r="B7" s="190">
        <v>44000300</v>
      </c>
      <c r="C7" s="194" t="s">
        <v>57</v>
      </c>
      <c r="D7" s="192" t="s">
        <v>82</v>
      </c>
      <c r="E7" s="298">
        <v>78</v>
      </c>
      <c r="F7" s="196"/>
      <c r="G7" s="191">
        <f t="shared" si="0"/>
        <v>0</v>
      </c>
    </row>
    <row r="8" spans="1:7" s="25" customFormat="1" ht="24" customHeight="1" x14ac:dyDescent="0.2">
      <c r="A8" s="192">
        <v>6</v>
      </c>
      <c r="B8" s="190">
        <v>44000500</v>
      </c>
      <c r="C8" s="194" t="s">
        <v>58</v>
      </c>
      <c r="D8" s="192" t="s">
        <v>82</v>
      </c>
      <c r="E8" s="298">
        <v>98</v>
      </c>
      <c r="F8" s="196"/>
      <c r="G8" s="191">
        <f t="shared" si="0"/>
        <v>0</v>
      </c>
    </row>
    <row r="9" spans="1:7" s="25" customFormat="1" ht="24" customHeight="1" x14ac:dyDescent="0.2">
      <c r="A9" s="192">
        <v>7</v>
      </c>
      <c r="B9" s="190">
        <v>44000600</v>
      </c>
      <c r="C9" s="194" t="s">
        <v>83</v>
      </c>
      <c r="D9" s="192" t="s">
        <v>65</v>
      </c>
      <c r="E9" s="298">
        <v>243</v>
      </c>
      <c r="F9" s="196"/>
      <c r="G9" s="191">
        <f t="shared" si="0"/>
        <v>0</v>
      </c>
    </row>
    <row r="10" spans="1:7" s="25" customFormat="1" ht="24" customHeight="1" x14ac:dyDescent="0.2">
      <c r="A10" s="192">
        <v>8</v>
      </c>
      <c r="B10" s="190" t="s">
        <v>67</v>
      </c>
      <c r="C10" s="194" t="s">
        <v>84</v>
      </c>
      <c r="D10" s="192" t="s">
        <v>62</v>
      </c>
      <c r="E10" s="298">
        <v>943</v>
      </c>
      <c r="F10" s="196"/>
      <c r="G10" s="191">
        <f t="shared" si="0"/>
        <v>0</v>
      </c>
    </row>
    <row r="11" spans="1:7" s="25" customFormat="1" ht="24" customHeight="1" x14ac:dyDescent="0.2">
      <c r="A11" s="192">
        <v>9</v>
      </c>
      <c r="B11" s="190" t="s">
        <v>67</v>
      </c>
      <c r="C11" s="194" t="s">
        <v>85</v>
      </c>
      <c r="D11" s="192" t="s">
        <v>65</v>
      </c>
      <c r="E11" s="298">
        <v>928</v>
      </c>
      <c r="F11" s="196"/>
      <c r="G11" s="191">
        <f t="shared" si="0"/>
        <v>0</v>
      </c>
    </row>
    <row r="12" spans="1:7" s="25" customFormat="1" ht="24" customHeight="1" x14ac:dyDescent="0.2">
      <c r="A12" s="192">
        <v>10</v>
      </c>
      <c r="B12" s="190" t="s">
        <v>67</v>
      </c>
      <c r="C12" s="194" t="s">
        <v>55</v>
      </c>
      <c r="D12" s="192" t="s">
        <v>62</v>
      </c>
      <c r="E12" s="298">
        <v>38</v>
      </c>
      <c r="F12" s="196"/>
      <c r="G12" s="191">
        <f t="shared" si="0"/>
        <v>0</v>
      </c>
    </row>
    <row r="13" spans="1:7" s="25" customFormat="1" ht="24" customHeight="1" x14ac:dyDescent="0.2">
      <c r="A13" s="192">
        <v>11</v>
      </c>
      <c r="B13" s="190" t="s">
        <v>67</v>
      </c>
      <c r="C13" s="194" t="s">
        <v>129</v>
      </c>
      <c r="D13" s="192" t="s">
        <v>60</v>
      </c>
      <c r="E13" s="298">
        <v>0</v>
      </c>
      <c r="F13" s="196"/>
      <c r="G13" s="191">
        <f t="shared" si="0"/>
        <v>0</v>
      </c>
    </row>
    <row r="14" spans="1:7" s="25" customFormat="1" ht="24" customHeight="1" x14ac:dyDescent="0.2">
      <c r="A14" s="192">
        <v>12</v>
      </c>
      <c r="B14" s="190">
        <v>31101100</v>
      </c>
      <c r="C14" s="194" t="s">
        <v>86</v>
      </c>
      <c r="D14" s="192" t="s">
        <v>60</v>
      </c>
      <c r="E14" s="298">
        <v>223</v>
      </c>
      <c r="F14" s="196"/>
      <c r="G14" s="191">
        <f t="shared" si="0"/>
        <v>0</v>
      </c>
    </row>
    <row r="15" spans="1:7" s="25" customFormat="1" ht="24" customHeight="1" x14ac:dyDescent="0.2">
      <c r="A15" s="192">
        <v>13</v>
      </c>
      <c r="B15" s="190">
        <v>20800150</v>
      </c>
      <c r="C15" s="194" t="s">
        <v>51</v>
      </c>
      <c r="D15" s="192" t="s">
        <v>60</v>
      </c>
      <c r="E15" s="298">
        <v>209</v>
      </c>
      <c r="F15" s="196"/>
      <c r="G15" s="191">
        <f t="shared" si="0"/>
        <v>0</v>
      </c>
    </row>
    <row r="16" spans="1:7" s="25" customFormat="1" ht="24" customHeight="1" x14ac:dyDescent="0.2">
      <c r="A16" s="192">
        <v>14</v>
      </c>
      <c r="B16" s="190" t="s">
        <v>67</v>
      </c>
      <c r="C16" s="194" t="s">
        <v>87</v>
      </c>
      <c r="D16" s="192" t="s">
        <v>60</v>
      </c>
      <c r="E16" s="298">
        <v>0</v>
      </c>
      <c r="F16" s="196"/>
      <c r="G16" s="191">
        <f t="shared" si="0"/>
        <v>0</v>
      </c>
    </row>
    <row r="17" spans="1:7" s="25" customFormat="1" ht="24" customHeight="1" x14ac:dyDescent="0.2">
      <c r="A17" s="192">
        <v>15</v>
      </c>
      <c r="B17" s="190" t="s">
        <v>67</v>
      </c>
      <c r="C17" s="194" t="s">
        <v>130</v>
      </c>
      <c r="D17" s="192" t="s">
        <v>60</v>
      </c>
      <c r="E17" s="298">
        <v>0</v>
      </c>
      <c r="F17" s="196"/>
      <c r="G17" s="191">
        <f t="shared" si="0"/>
        <v>0</v>
      </c>
    </row>
    <row r="18" spans="1:7" s="25" customFormat="1" ht="24" customHeight="1" x14ac:dyDescent="0.2">
      <c r="A18" s="192">
        <v>16</v>
      </c>
      <c r="B18" s="190" t="s">
        <v>67</v>
      </c>
      <c r="C18" s="194" t="s">
        <v>54</v>
      </c>
      <c r="D18" s="192" t="s">
        <v>64</v>
      </c>
      <c r="E18" s="298">
        <v>40</v>
      </c>
      <c r="F18" s="196"/>
      <c r="G18" s="191">
        <f t="shared" si="0"/>
        <v>0</v>
      </c>
    </row>
    <row r="19" spans="1:7" s="25" customFormat="1" ht="24" customHeight="1" x14ac:dyDescent="0.2">
      <c r="A19" s="192">
        <v>17</v>
      </c>
      <c r="B19" s="190">
        <v>35300300</v>
      </c>
      <c r="C19" s="194" t="s">
        <v>131</v>
      </c>
      <c r="D19" s="192" t="s">
        <v>62</v>
      </c>
      <c r="E19" s="298">
        <v>26</v>
      </c>
      <c r="F19" s="196"/>
      <c r="G19" s="191">
        <f t="shared" si="0"/>
        <v>0</v>
      </c>
    </row>
    <row r="20" spans="1:7" s="25" customFormat="1" ht="24" customHeight="1" x14ac:dyDescent="0.2">
      <c r="A20" s="192">
        <v>18</v>
      </c>
      <c r="B20" s="190">
        <v>35300500</v>
      </c>
      <c r="C20" s="194" t="s">
        <v>132</v>
      </c>
      <c r="D20" s="192" t="s">
        <v>62</v>
      </c>
      <c r="E20" s="298">
        <v>0</v>
      </c>
      <c r="F20" s="196"/>
      <c r="G20" s="191">
        <f t="shared" si="0"/>
        <v>0</v>
      </c>
    </row>
    <row r="21" spans="1:7" s="25" customFormat="1" ht="24" customHeight="1" x14ac:dyDescent="0.2">
      <c r="A21" s="192">
        <v>19</v>
      </c>
      <c r="B21" s="190" t="s">
        <v>67</v>
      </c>
      <c r="C21" s="194" t="s">
        <v>133</v>
      </c>
      <c r="D21" s="192" t="s">
        <v>62</v>
      </c>
      <c r="E21" s="298">
        <v>0</v>
      </c>
      <c r="F21" s="196"/>
      <c r="G21" s="191">
        <f t="shared" si="0"/>
        <v>0</v>
      </c>
    </row>
    <row r="22" spans="1:7" s="25" customFormat="1" ht="24" customHeight="1" x14ac:dyDescent="0.2">
      <c r="A22" s="192">
        <v>20</v>
      </c>
      <c r="B22" s="190" t="s">
        <v>67</v>
      </c>
      <c r="C22" s="194" t="s">
        <v>134</v>
      </c>
      <c r="D22" s="192" t="s">
        <v>62</v>
      </c>
      <c r="E22" s="298">
        <v>0</v>
      </c>
      <c r="F22" s="196"/>
      <c r="G22" s="191">
        <f t="shared" si="0"/>
        <v>0</v>
      </c>
    </row>
    <row r="23" spans="1:7" s="25" customFormat="1" ht="24" customHeight="1" x14ac:dyDescent="0.2">
      <c r="A23" s="192">
        <v>21</v>
      </c>
      <c r="B23" s="190" t="s">
        <v>67</v>
      </c>
      <c r="C23" s="194" t="s">
        <v>135</v>
      </c>
      <c r="D23" s="192" t="s">
        <v>62</v>
      </c>
      <c r="E23" s="298">
        <v>981</v>
      </c>
      <c r="F23" s="196"/>
      <c r="G23" s="191">
        <f t="shared" si="0"/>
        <v>0</v>
      </c>
    </row>
    <row r="24" spans="1:7" s="25" customFormat="1" ht="24" customHeight="1" x14ac:dyDescent="0.2">
      <c r="A24" s="192">
        <v>22</v>
      </c>
      <c r="B24" s="190" t="s">
        <v>67</v>
      </c>
      <c r="C24" s="194" t="s">
        <v>136</v>
      </c>
      <c r="D24" s="192" t="s">
        <v>62</v>
      </c>
      <c r="E24" s="298">
        <v>0</v>
      </c>
      <c r="F24" s="196"/>
      <c r="G24" s="191">
        <f t="shared" si="0"/>
        <v>0</v>
      </c>
    </row>
    <row r="25" spans="1:7" s="25" customFormat="1" ht="24" customHeight="1" x14ac:dyDescent="0.2">
      <c r="A25" s="192">
        <v>23</v>
      </c>
      <c r="B25" s="190" t="s">
        <v>67</v>
      </c>
      <c r="C25" s="194" t="s">
        <v>137</v>
      </c>
      <c r="D25" s="192" t="s">
        <v>65</v>
      </c>
      <c r="E25" s="298">
        <v>928</v>
      </c>
      <c r="F25" s="196"/>
      <c r="G25" s="191">
        <f t="shared" si="0"/>
        <v>0</v>
      </c>
    </row>
    <row r="26" spans="1:7" s="25" customFormat="1" ht="24" customHeight="1" x14ac:dyDescent="0.2">
      <c r="A26" s="192">
        <v>24</v>
      </c>
      <c r="B26" s="190" t="s">
        <v>67</v>
      </c>
      <c r="C26" s="194" t="s">
        <v>138</v>
      </c>
      <c r="D26" s="192" t="s">
        <v>65</v>
      </c>
      <c r="E26" s="298">
        <v>510</v>
      </c>
      <c r="F26" s="196"/>
      <c r="G26" s="191">
        <f t="shared" si="0"/>
        <v>0</v>
      </c>
    </row>
    <row r="27" spans="1:7" s="25" customFormat="1" ht="24" customHeight="1" x14ac:dyDescent="0.2">
      <c r="A27" s="192">
        <v>25</v>
      </c>
      <c r="B27" s="190" t="s">
        <v>67</v>
      </c>
      <c r="C27" s="194" t="s">
        <v>88</v>
      </c>
      <c r="D27" s="192" t="s">
        <v>65</v>
      </c>
      <c r="E27" s="298">
        <v>127</v>
      </c>
      <c r="F27" s="196"/>
      <c r="G27" s="191">
        <f t="shared" si="0"/>
        <v>0</v>
      </c>
    </row>
    <row r="28" spans="1:7" s="25" customFormat="1" ht="24" customHeight="1" x14ac:dyDescent="0.2">
      <c r="A28" s="192">
        <v>26</v>
      </c>
      <c r="B28" s="190" t="s">
        <v>67</v>
      </c>
      <c r="C28" s="194" t="s">
        <v>89</v>
      </c>
      <c r="D28" s="192" t="s">
        <v>65</v>
      </c>
      <c r="E28" s="298">
        <v>116</v>
      </c>
      <c r="F28" s="196"/>
      <c r="G28" s="191">
        <f t="shared" si="0"/>
        <v>0</v>
      </c>
    </row>
    <row r="29" spans="1:7" s="25" customFormat="1" ht="24" customHeight="1" x14ac:dyDescent="0.2">
      <c r="A29" s="192">
        <v>27</v>
      </c>
      <c r="B29" s="190" t="s">
        <v>67</v>
      </c>
      <c r="C29" s="194" t="s">
        <v>139</v>
      </c>
      <c r="D29" s="192" t="s">
        <v>65</v>
      </c>
      <c r="E29" s="298">
        <v>0</v>
      </c>
      <c r="F29" s="196"/>
      <c r="G29" s="191">
        <f t="shared" si="0"/>
        <v>0</v>
      </c>
    </row>
    <row r="30" spans="1:7" s="25" customFormat="1" ht="24" customHeight="1" x14ac:dyDescent="0.2">
      <c r="A30" s="192">
        <v>28</v>
      </c>
      <c r="B30" s="190" t="s">
        <v>67</v>
      </c>
      <c r="C30" s="194" t="s">
        <v>140</v>
      </c>
      <c r="D30" s="192" t="s">
        <v>61</v>
      </c>
      <c r="E30" s="298">
        <v>141</v>
      </c>
      <c r="F30" s="196"/>
      <c r="G30" s="191">
        <f t="shared" si="0"/>
        <v>0</v>
      </c>
    </row>
    <row r="31" spans="1:7" s="25" customFormat="1" ht="24" customHeight="1" x14ac:dyDescent="0.2">
      <c r="A31" s="192">
        <v>29</v>
      </c>
      <c r="B31" s="190" t="s">
        <v>67</v>
      </c>
      <c r="C31" s="194" t="s">
        <v>141</v>
      </c>
      <c r="D31" s="192" t="s">
        <v>65</v>
      </c>
      <c r="E31" s="298">
        <v>0</v>
      </c>
      <c r="F31" s="196"/>
      <c r="G31" s="191">
        <f t="shared" si="0"/>
        <v>0</v>
      </c>
    </row>
    <row r="32" spans="1:7" s="25" customFormat="1" ht="24" customHeight="1" x14ac:dyDescent="0.2">
      <c r="A32" s="192">
        <v>30</v>
      </c>
      <c r="B32" s="190" t="s">
        <v>67</v>
      </c>
      <c r="C32" s="194" t="s">
        <v>90</v>
      </c>
      <c r="D32" s="192" t="s">
        <v>65</v>
      </c>
      <c r="E32" s="298">
        <v>0</v>
      </c>
      <c r="F32" s="196"/>
      <c r="G32" s="191">
        <f t="shared" si="0"/>
        <v>0</v>
      </c>
    </row>
    <row r="33" spans="1:7" s="25" customFormat="1" ht="24" customHeight="1" x14ac:dyDescent="0.2">
      <c r="A33" s="192">
        <v>31</v>
      </c>
      <c r="B33" s="190">
        <v>40600290</v>
      </c>
      <c r="C33" s="194" t="s">
        <v>52</v>
      </c>
      <c r="D33" s="192" t="s">
        <v>63</v>
      </c>
      <c r="E33" s="298">
        <v>30</v>
      </c>
      <c r="F33" s="196"/>
      <c r="G33" s="191">
        <f t="shared" si="0"/>
        <v>0</v>
      </c>
    </row>
    <row r="34" spans="1:7" s="25" customFormat="1" ht="24" customHeight="1" x14ac:dyDescent="0.2">
      <c r="A34" s="192">
        <v>32</v>
      </c>
      <c r="B34" s="190" t="s">
        <v>67</v>
      </c>
      <c r="C34" s="194" t="s">
        <v>142</v>
      </c>
      <c r="D34" s="192" t="s">
        <v>64</v>
      </c>
      <c r="E34" s="298">
        <v>7</v>
      </c>
      <c r="F34" s="196"/>
      <c r="G34" s="191">
        <f t="shared" si="0"/>
        <v>0</v>
      </c>
    </row>
    <row r="35" spans="1:7" s="25" customFormat="1" ht="24" customHeight="1" x14ac:dyDescent="0.2">
      <c r="A35" s="192">
        <v>33</v>
      </c>
      <c r="B35" s="190">
        <v>40604062</v>
      </c>
      <c r="C35" s="194" t="s">
        <v>143</v>
      </c>
      <c r="D35" s="192" t="s">
        <v>64</v>
      </c>
      <c r="E35" s="298">
        <v>1</v>
      </c>
      <c r="F35" s="196"/>
      <c r="G35" s="191">
        <f t="shared" si="0"/>
        <v>0</v>
      </c>
    </row>
    <row r="36" spans="1:7" s="25" customFormat="1" ht="24" customHeight="1" x14ac:dyDescent="0.2">
      <c r="A36" s="192">
        <v>34</v>
      </c>
      <c r="B36" s="190" t="s">
        <v>67</v>
      </c>
      <c r="C36" s="194" t="s">
        <v>144</v>
      </c>
      <c r="D36" s="192" t="s">
        <v>64</v>
      </c>
      <c r="E36" s="298">
        <v>4</v>
      </c>
      <c r="F36" s="196"/>
      <c r="G36" s="191">
        <f t="shared" si="0"/>
        <v>0</v>
      </c>
    </row>
    <row r="37" spans="1:7" s="25" customFormat="1" ht="24" customHeight="1" x14ac:dyDescent="0.2">
      <c r="A37" s="192">
        <v>35</v>
      </c>
      <c r="B37" s="190" t="s">
        <v>67</v>
      </c>
      <c r="C37" s="194" t="s">
        <v>145</v>
      </c>
      <c r="D37" s="192" t="s">
        <v>64</v>
      </c>
      <c r="E37" s="298">
        <v>0</v>
      </c>
      <c r="F37" s="196"/>
      <c r="G37" s="191">
        <f t="shared" si="0"/>
        <v>0</v>
      </c>
    </row>
    <row r="38" spans="1:7" s="25" customFormat="1" ht="24" customHeight="1" x14ac:dyDescent="0.2">
      <c r="A38" s="192">
        <v>36</v>
      </c>
      <c r="B38" s="190">
        <v>60600605</v>
      </c>
      <c r="C38" s="194" t="s">
        <v>53</v>
      </c>
      <c r="D38" s="192" t="s">
        <v>82</v>
      </c>
      <c r="E38" s="298">
        <v>78</v>
      </c>
      <c r="F38" s="196"/>
      <c r="G38" s="191">
        <f t="shared" si="0"/>
        <v>0</v>
      </c>
    </row>
    <row r="39" spans="1:7" s="25" customFormat="1" ht="24" customHeight="1" x14ac:dyDescent="0.2">
      <c r="A39" s="192">
        <v>37</v>
      </c>
      <c r="B39" s="190" t="s">
        <v>67</v>
      </c>
      <c r="C39" s="194" t="s">
        <v>91</v>
      </c>
      <c r="D39" s="192" t="s">
        <v>82</v>
      </c>
      <c r="E39" s="298">
        <v>46</v>
      </c>
      <c r="F39" s="196"/>
      <c r="G39" s="191">
        <f t="shared" si="0"/>
        <v>0</v>
      </c>
    </row>
    <row r="40" spans="1:7" s="25" customFormat="1" ht="24" customHeight="1" x14ac:dyDescent="0.2">
      <c r="A40" s="192">
        <v>38</v>
      </c>
      <c r="B40" s="190" t="s">
        <v>67</v>
      </c>
      <c r="C40" s="194" t="s">
        <v>92</v>
      </c>
      <c r="D40" s="192" t="s">
        <v>82</v>
      </c>
      <c r="E40" s="298">
        <v>53</v>
      </c>
      <c r="F40" s="196"/>
      <c r="G40" s="191">
        <f t="shared" si="0"/>
        <v>0</v>
      </c>
    </row>
    <row r="41" spans="1:7" s="25" customFormat="1" ht="24" customHeight="1" x14ac:dyDescent="0.2">
      <c r="A41" s="192">
        <v>39</v>
      </c>
      <c r="B41" s="190" t="s">
        <v>67</v>
      </c>
      <c r="C41" s="194" t="s">
        <v>93</v>
      </c>
      <c r="D41" s="192" t="s">
        <v>61</v>
      </c>
      <c r="E41" s="298">
        <v>0</v>
      </c>
      <c r="F41" s="196"/>
      <c r="G41" s="191">
        <f t="shared" si="0"/>
        <v>0</v>
      </c>
    </row>
    <row r="42" spans="1:7" s="25" customFormat="1" ht="24" customHeight="1" x14ac:dyDescent="0.2">
      <c r="A42" s="192">
        <v>40</v>
      </c>
      <c r="B42" s="190" t="s">
        <v>67</v>
      </c>
      <c r="C42" s="194" t="s">
        <v>94</v>
      </c>
      <c r="D42" s="192" t="s">
        <v>61</v>
      </c>
      <c r="E42" s="298">
        <v>3</v>
      </c>
      <c r="F42" s="196"/>
      <c r="G42" s="191">
        <f t="shared" si="0"/>
        <v>0</v>
      </c>
    </row>
    <row r="43" spans="1:7" s="25" customFormat="1" ht="24" customHeight="1" x14ac:dyDescent="0.2">
      <c r="A43" s="192">
        <v>41</v>
      </c>
      <c r="B43" s="190" t="s">
        <v>67</v>
      </c>
      <c r="C43" s="194" t="s">
        <v>146</v>
      </c>
      <c r="D43" s="192" t="s">
        <v>61</v>
      </c>
      <c r="E43" s="298">
        <v>2</v>
      </c>
      <c r="F43" s="196"/>
      <c r="G43" s="191">
        <f t="shared" si="0"/>
        <v>0</v>
      </c>
    </row>
    <row r="44" spans="1:7" s="25" customFormat="1" ht="24" customHeight="1" x14ac:dyDescent="0.2">
      <c r="A44" s="192">
        <v>42</v>
      </c>
      <c r="B44" s="190" t="s">
        <v>67</v>
      </c>
      <c r="C44" s="194" t="s">
        <v>59</v>
      </c>
      <c r="D44" s="192" t="s">
        <v>61</v>
      </c>
      <c r="E44" s="298">
        <v>0</v>
      </c>
      <c r="F44" s="196"/>
      <c r="G44" s="191">
        <f t="shared" si="0"/>
        <v>0</v>
      </c>
    </row>
    <row r="45" spans="1:7" s="25" customFormat="1" ht="24" customHeight="1" x14ac:dyDescent="0.2">
      <c r="A45" s="192">
        <v>43</v>
      </c>
      <c r="B45" s="190" t="s">
        <v>67</v>
      </c>
      <c r="C45" s="194" t="s">
        <v>68</v>
      </c>
      <c r="D45" s="192" t="s">
        <v>61</v>
      </c>
      <c r="E45" s="298">
        <v>1</v>
      </c>
      <c r="F45" s="196"/>
      <c r="G45" s="191">
        <f t="shared" si="0"/>
        <v>0</v>
      </c>
    </row>
    <row r="46" spans="1:7" s="25" customFormat="1" ht="24" customHeight="1" x14ac:dyDescent="0.2">
      <c r="A46" s="192">
        <v>44</v>
      </c>
      <c r="B46" s="190" t="s">
        <v>67</v>
      </c>
      <c r="C46" s="194" t="s">
        <v>95</v>
      </c>
      <c r="D46" s="192" t="s">
        <v>82</v>
      </c>
      <c r="E46" s="298">
        <v>364</v>
      </c>
      <c r="F46" s="196"/>
      <c r="G46" s="191">
        <f t="shared" si="0"/>
        <v>0</v>
      </c>
    </row>
    <row r="47" spans="1:7" s="25" customFormat="1" ht="24" customHeight="1" x14ac:dyDescent="0.2">
      <c r="A47" s="192">
        <v>45</v>
      </c>
      <c r="B47" s="190" t="s">
        <v>67</v>
      </c>
      <c r="C47" s="194" t="s">
        <v>96</v>
      </c>
      <c r="D47" s="192" t="s">
        <v>82</v>
      </c>
      <c r="E47" s="298">
        <v>0</v>
      </c>
      <c r="F47" s="196"/>
      <c r="G47" s="191">
        <f t="shared" si="0"/>
        <v>0</v>
      </c>
    </row>
    <row r="48" spans="1:7" s="25" customFormat="1" ht="24" customHeight="1" x14ac:dyDescent="0.2">
      <c r="A48" s="192">
        <v>46</v>
      </c>
      <c r="B48" s="190" t="s">
        <v>67</v>
      </c>
      <c r="C48" s="194" t="s">
        <v>97</v>
      </c>
      <c r="D48" s="192" t="s">
        <v>82</v>
      </c>
      <c r="E48" s="298">
        <v>0</v>
      </c>
      <c r="F48" s="196"/>
      <c r="G48" s="191">
        <f t="shared" si="0"/>
        <v>0</v>
      </c>
    </row>
    <row r="49" spans="1:7" s="25" customFormat="1" ht="24" customHeight="1" x14ac:dyDescent="0.2">
      <c r="A49" s="192">
        <v>47</v>
      </c>
      <c r="B49" s="190" t="s">
        <v>67</v>
      </c>
      <c r="C49" s="194" t="s">
        <v>147</v>
      </c>
      <c r="D49" s="192" t="s">
        <v>82</v>
      </c>
      <c r="E49" s="298">
        <v>0</v>
      </c>
      <c r="F49" s="196"/>
      <c r="G49" s="191">
        <f t="shared" si="0"/>
        <v>0</v>
      </c>
    </row>
    <row r="50" spans="1:7" s="25" customFormat="1" ht="24" customHeight="1" x14ac:dyDescent="0.2">
      <c r="A50" s="192">
        <v>48</v>
      </c>
      <c r="B50" s="190" t="s">
        <v>67</v>
      </c>
      <c r="C50" s="194" t="s">
        <v>98</v>
      </c>
      <c r="D50" s="192" t="s">
        <v>61</v>
      </c>
      <c r="E50" s="298">
        <v>1</v>
      </c>
      <c r="F50" s="196"/>
      <c r="G50" s="191">
        <f t="shared" si="0"/>
        <v>0</v>
      </c>
    </row>
    <row r="51" spans="1:7" s="25" customFormat="1" ht="24" customHeight="1" x14ac:dyDescent="0.2">
      <c r="A51" s="192">
        <v>49</v>
      </c>
      <c r="B51" s="190">
        <v>60100085</v>
      </c>
      <c r="C51" s="194" t="s">
        <v>99</v>
      </c>
      <c r="D51" s="192" t="s">
        <v>62</v>
      </c>
      <c r="E51" s="298">
        <v>0</v>
      </c>
      <c r="F51" s="196"/>
      <c r="G51" s="191">
        <f t="shared" si="0"/>
        <v>0</v>
      </c>
    </row>
    <row r="52" spans="1:7" s="25" customFormat="1" ht="24" customHeight="1" x14ac:dyDescent="0.2">
      <c r="A52" s="192">
        <v>50</v>
      </c>
      <c r="B52" s="190" t="s">
        <v>67</v>
      </c>
      <c r="C52" s="194" t="s">
        <v>100</v>
      </c>
      <c r="D52" s="192" t="s">
        <v>60</v>
      </c>
      <c r="E52" s="298">
        <v>7</v>
      </c>
      <c r="F52" s="196"/>
      <c r="G52" s="191">
        <f t="shared" si="0"/>
        <v>0</v>
      </c>
    </row>
    <row r="53" spans="1:7" s="25" customFormat="1" ht="24" customHeight="1" x14ac:dyDescent="0.2">
      <c r="A53" s="192">
        <v>51</v>
      </c>
      <c r="B53" s="190" t="s">
        <v>67</v>
      </c>
      <c r="C53" s="194" t="s">
        <v>148</v>
      </c>
      <c r="D53" s="192" t="s">
        <v>62</v>
      </c>
      <c r="E53" s="298">
        <v>11</v>
      </c>
      <c r="F53" s="196"/>
      <c r="G53" s="191">
        <f t="shared" si="0"/>
        <v>0</v>
      </c>
    </row>
    <row r="54" spans="1:7" s="25" customFormat="1" ht="24" customHeight="1" x14ac:dyDescent="0.2">
      <c r="A54" s="192">
        <v>52</v>
      </c>
      <c r="B54" s="190" t="s">
        <v>67</v>
      </c>
      <c r="C54" s="194" t="s">
        <v>149</v>
      </c>
      <c r="D54" s="192" t="s">
        <v>65</v>
      </c>
      <c r="E54" s="298">
        <v>32</v>
      </c>
      <c r="F54" s="196"/>
      <c r="G54" s="191">
        <f t="shared" si="0"/>
        <v>0</v>
      </c>
    </row>
    <row r="55" spans="1:7" s="25" customFormat="1" ht="24" customHeight="1" x14ac:dyDescent="0.2">
      <c r="A55" s="192">
        <v>53</v>
      </c>
      <c r="B55" s="190" t="s">
        <v>67</v>
      </c>
      <c r="C55" s="194" t="s">
        <v>101</v>
      </c>
      <c r="D55" s="192" t="s">
        <v>61</v>
      </c>
      <c r="E55" s="298">
        <v>3</v>
      </c>
      <c r="F55" s="197"/>
      <c r="G55" s="191">
        <f>SUM(E55*F55)</f>
        <v>0</v>
      </c>
    </row>
    <row r="56" spans="1:7" s="25" customFormat="1" ht="24" customHeight="1" x14ac:dyDescent="0.2">
      <c r="A56" s="192">
        <v>54</v>
      </c>
      <c r="B56" s="190" t="s">
        <v>67</v>
      </c>
      <c r="C56" s="194" t="s">
        <v>102</v>
      </c>
      <c r="D56" s="192" t="s">
        <v>61</v>
      </c>
      <c r="E56" s="298">
        <v>0</v>
      </c>
      <c r="F56" s="196"/>
      <c r="G56" s="191">
        <f>SUM(E56*F56)</f>
        <v>0</v>
      </c>
    </row>
    <row r="57" spans="1:7" s="25" customFormat="1" ht="24" customHeight="1" x14ac:dyDescent="0.2">
      <c r="A57" s="192">
        <v>55</v>
      </c>
      <c r="B57" s="190" t="s">
        <v>67</v>
      </c>
      <c r="C57" s="194" t="s">
        <v>150</v>
      </c>
      <c r="D57" s="192" t="s">
        <v>61</v>
      </c>
      <c r="E57" s="298">
        <v>0</v>
      </c>
      <c r="F57" s="196"/>
      <c r="G57" s="191">
        <f t="shared" si="0"/>
        <v>0</v>
      </c>
    </row>
    <row r="58" spans="1:7" s="25" customFormat="1" ht="24" customHeight="1" x14ac:dyDescent="0.2">
      <c r="A58" s="192">
        <v>56</v>
      </c>
      <c r="B58" s="190" t="s">
        <v>151</v>
      </c>
      <c r="C58" s="194" t="s">
        <v>152</v>
      </c>
      <c r="D58" s="192" t="s">
        <v>65</v>
      </c>
      <c r="E58" s="298">
        <v>0</v>
      </c>
      <c r="F58" s="196"/>
      <c r="G58" s="191">
        <f t="shared" si="0"/>
        <v>0</v>
      </c>
    </row>
    <row r="59" spans="1:7" s="25" customFormat="1" ht="24" customHeight="1" thickBot="1" x14ac:dyDescent="0.4">
      <c r="A59" s="181">
        <v>57</v>
      </c>
      <c r="B59" s="285" t="s">
        <v>120</v>
      </c>
      <c r="C59" s="285"/>
      <c r="D59" s="285"/>
      <c r="E59" s="285"/>
      <c r="F59" s="285"/>
      <c r="G59" s="182">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PCj5Get6f887SZctCIatQkCpCqpS94URcWsT2al9/e7T1SvyboHsRxP9z/msp9irDmMEOjaTkAiqmcNZncm6cg==" saltValue="OusKpdAjaBtuocEW2VIV3w==" spinCount="100000" sheet="1" objects="1" scenarios="1" selectLockedCells="1"/>
  <mergeCells count="2">
    <mergeCell ref="A1:G1"/>
    <mergeCell ref="B59:F59"/>
  </mergeCells>
  <pageMargins left="0.7" right="0.7" top="0.75" bottom="0.75" header="0.3" footer="0.3"/>
  <pageSetup scale="59" fitToWidth="0" fitToHeight="0" orientation="portrait" r:id="rId1"/>
  <rowBreaks count="1" manualBreakCount="1">
    <brk id="4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8"/>
  <sheetViews>
    <sheetView view="pageBreakPreview" zoomScaleNormal="100" zoomScaleSheetLayoutView="100" workbookViewId="0">
      <selection activeCell="F58" sqref="F58"/>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86" t="s">
        <v>127</v>
      </c>
      <c r="B1" s="287"/>
      <c r="C1" s="287"/>
      <c r="D1" s="287"/>
      <c r="E1" s="287"/>
      <c r="F1" s="287"/>
      <c r="G1" s="288"/>
    </row>
    <row r="2" spans="1:7" s="25" customFormat="1" ht="30" customHeight="1" x14ac:dyDescent="0.25">
      <c r="A2" s="162" t="s">
        <v>42</v>
      </c>
      <c r="B2" s="163" t="str">
        <f>'[2]Original Items Condensed'!C8</f>
        <v>Code Number</v>
      </c>
      <c r="C2" s="163" t="s">
        <v>41</v>
      </c>
      <c r="D2" s="164" t="s">
        <v>40</v>
      </c>
      <c r="E2" s="164" t="s">
        <v>39</v>
      </c>
      <c r="F2" s="165" t="s">
        <v>38</v>
      </c>
      <c r="G2" s="166" t="s">
        <v>37</v>
      </c>
    </row>
    <row r="3" spans="1:7" s="25" customFormat="1" ht="24" customHeight="1" x14ac:dyDescent="0.2">
      <c r="A3" s="192">
        <v>1</v>
      </c>
      <c r="B3" s="190" t="s">
        <v>67</v>
      </c>
      <c r="C3" s="194" t="s">
        <v>66</v>
      </c>
      <c r="D3" s="192" t="s">
        <v>60</v>
      </c>
      <c r="E3" s="298">
        <v>2</v>
      </c>
      <c r="F3" s="196"/>
      <c r="G3" s="191">
        <f>SUM(E3*F3)</f>
        <v>0</v>
      </c>
    </row>
    <row r="4" spans="1:7" s="25" customFormat="1" ht="24" customHeight="1" x14ac:dyDescent="0.2">
      <c r="A4" s="192">
        <v>2</v>
      </c>
      <c r="B4" s="190" t="s">
        <v>67</v>
      </c>
      <c r="C4" s="194" t="s">
        <v>80</v>
      </c>
      <c r="D4" s="192" t="s">
        <v>60</v>
      </c>
      <c r="E4" s="298">
        <v>421</v>
      </c>
      <c r="F4" s="196"/>
      <c r="G4" s="191">
        <f t="shared" ref="G4:G58" si="0">SUM(E4*F4)</f>
        <v>0</v>
      </c>
    </row>
    <row r="5" spans="1:7" s="25" customFormat="1" ht="24" customHeight="1" x14ac:dyDescent="0.2">
      <c r="A5" s="192">
        <v>3</v>
      </c>
      <c r="B5" s="190" t="s">
        <v>67</v>
      </c>
      <c r="C5" s="194" t="s">
        <v>56</v>
      </c>
      <c r="D5" s="192" t="s">
        <v>62</v>
      </c>
      <c r="E5" s="298">
        <v>17</v>
      </c>
      <c r="F5" s="196"/>
      <c r="G5" s="191">
        <f t="shared" si="0"/>
        <v>0</v>
      </c>
    </row>
    <row r="6" spans="1:7" s="25" customFormat="1" ht="24" customHeight="1" x14ac:dyDescent="0.2">
      <c r="A6" s="192">
        <v>4</v>
      </c>
      <c r="B6" s="190" t="s">
        <v>67</v>
      </c>
      <c r="C6" s="194" t="s">
        <v>81</v>
      </c>
      <c r="D6" s="192" t="s">
        <v>62</v>
      </c>
      <c r="E6" s="298">
        <v>84</v>
      </c>
      <c r="F6" s="196"/>
      <c r="G6" s="191">
        <f t="shared" si="0"/>
        <v>0</v>
      </c>
    </row>
    <row r="7" spans="1:7" s="25" customFormat="1" ht="24" customHeight="1" x14ac:dyDescent="0.2">
      <c r="A7" s="192">
        <v>5</v>
      </c>
      <c r="B7" s="190">
        <v>44000300</v>
      </c>
      <c r="C7" s="194" t="s">
        <v>57</v>
      </c>
      <c r="D7" s="192" t="s">
        <v>82</v>
      </c>
      <c r="E7" s="298">
        <v>46</v>
      </c>
      <c r="F7" s="196"/>
      <c r="G7" s="191">
        <f t="shared" si="0"/>
        <v>0</v>
      </c>
    </row>
    <row r="8" spans="1:7" s="25" customFormat="1" ht="24" customHeight="1" x14ac:dyDescent="0.2">
      <c r="A8" s="192">
        <v>6</v>
      </c>
      <c r="B8" s="190">
        <v>44000500</v>
      </c>
      <c r="C8" s="194" t="s">
        <v>58</v>
      </c>
      <c r="D8" s="192" t="s">
        <v>82</v>
      </c>
      <c r="E8" s="298">
        <v>51</v>
      </c>
      <c r="F8" s="196"/>
      <c r="G8" s="191">
        <f t="shared" si="0"/>
        <v>0</v>
      </c>
    </row>
    <row r="9" spans="1:7" s="25" customFormat="1" ht="24" customHeight="1" x14ac:dyDescent="0.2">
      <c r="A9" s="192">
        <v>7</v>
      </c>
      <c r="B9" s="190">
        <v>44000600</v>
      </c>
      <c r="C9" s="194" t="s">
        <v>83</v>
      </c>
      <c r="D9" s="192" t="s">
        <v>65</v>
      </c>
      <c r="E9" s="298">
        <v>442</v>
      </c>
      <c r="F9" s="196"/>
      <c r="G9" s="191">
        <f t="shared" si="0"/>
        <v>0</v>
      </c>
    </row>
    <row r="10" spans="1:7" s="25" customFormat="1" ht="24" customHeight="1" x14ac:dyDescent="0.2">
      <c r="A10" s="192">
        <v>8</v>
      </c>
      <c r="B10" s="190" t="s">
        <v>67</v>
      </c>
      <c r="C10" s="194" t="s">
        <v>84</v>
      </c>
      <c r="D10" s="192" t="s">
        <v>62</v>
      </c>
      <c r="E10" s="298">
        <v>807</v>
      </c>
      <c r="F10" s="196"/>
      <c r="G10" s="191">
        <f t="shared" si="0"/>
        <v>0</v>
      </c>
    </row>
    <row r="11" spans="1:7" s="25" customFormat="1" ht="24" customHeight="1" x14ac:dyDescent="0.2">
      <c r="A11" s="192">
        <v>9</v>
      </c>
      <c r="B11" s="190" t="s">
        <v>67</v>
      </c>
      <c r="C11" s="194" t="s">
        <v>85</v>
      </c>
      <c r="D11" s="192" t="s">
        <v>65</v>
      </c>
      <c r="E11" s="298">
        <v>885</v>
      </c>
      <c r="F11" s="196"/>
      <c r="G11" s="191">
        <f t="shared" si="0"/>
        <v>0</v>
      </c>
    </row>
    <row r="12" spans="1:7" s="25" customFormat="1" ht="24" customHeight="1" x14ac:dyDescent="0.2">
      <c r="A12" s="192">
        <v>10</v>
      </c>
      <c r="B12" s="190" t="s">
        <v>67</v>
      </c>
      <c r="C12" s="194" t="s">
        <v>55</v>
      </c>
      <c r="D12" s="192" t="s">
        <v>62</v>
      </c>
      <c r="E12" s="298">
        <v>124</v>
      </c>
      <c r="F12" s="196"/>
      <c r="G12" s="191">
        <f t="shared" si="0"/>
        <v>0</v>
      </c>
    </row>
    <row r="13" spans="1:7" s="25" customFormat="1" ht="24" customHeight="1" x14ac:dyDescent="0.2">
      <c r="A13" s="192">
        <v>11</v>
      </c>
      <c r="B13" s="190" t="s">
        <v>67</v>
      </c>
      <c r="C13" s="194" t="s">
        <v>129</v>
      </c>
      <c r="D13" s="192" t="s">
        <v>60</v>
      </c>
      <c r="E13" s="298">
        <v>0</v>
      </c>
      <c r="F13" s="196"/>
      <c r="G13" s="191">
        <f t="shared" si="0"/>
        <v>0</v>
      </c>
    </row>
    <row r="14" spans="1:7" s="25" customFormat="1" ht="24" customHeight="1" x14ac:dyDescent="0.2">
      <c r="A14" s="192">
        <v>12</v>
      </c>
      <c r="B14" s="190">
        <v>31101100</v>
      </c>
      <c r="C14" s="194" t="s">
        <v>86</v>
      </c>
      <c r="D14" s="192" t="s">
        <v>60</v>
      </c>
      <c r="E14" s="298">
        <v>187</v>
      </c>
      <c r="F14" s="196"/>
      <c r="G14" s="191">
        <f t="shared" si="0"/>
        <v>0</v>
      </c>
    </row>
    <row r="15" spans="1:7" s="25" customFormat="1" ht="24" customHeight="1" x14ac:dyDescent="0.2">
      <c r="A15" s="192">
        <v>13</v>
      </c>
      <c r="B15" s="190">
        <v>20800150</v>
      </c>
      <c r="C15" s="194" t="s">
        <v>51</v>
      </c>
      <c r="D15" s="192" t="s">
        <v>60</v>
      </c>
      <c r="E15" s="298">
        <v>0</v>
      </c>
      <c r="F15" s="196"/>
      <c r="G15" s="191">
        <f t="shared" si="0"/>
        <v>0</v>
      </c>
    </row>
    <row r="16" spans="1:7" s="25" customFormat="1" ht="24" customHeight="1" x14ac:dyDescent="0.2">
      <c r="A16" s="192">
        <v>14</v>
      </c>
      <c r="B16" s="190" t="s">
        <v>67</v>
      </c>
      <c r="C16" s="194" t="s">
        <v>87</v>
      </c>
      <c r="D16" s="192" t="s">
        <v>60</v>
      </c>
      <c r="E16" s="298">
        <v>0</v>
      </c>
      <c r="F16" s="196"/>
      <c r="G16" s="191">
        <f t="shared" si="0"/>
        <v>0</v>
      </c>
    </row>
    <row r="17" spans="1:7" s="25" customFormat="1" ht="24" customHeight="1" x14ac:dyDescent="0.2">
      <c r="A17" s="192">
        <v>15</v>
      </c>
      <c r="B17" s="190" t="s">
        <v>67</v>
      </c>
      <c r="C17" s="194" t="s">
        <v>130</v>
      </c>
      <c r="D17" s="192" t="s">
        <v>60</v>
      </c>
      <c r="E17" s="298">
        <v>0</v>
      </c>
      <c r="F17" s="196"/>
      <c r="G17" s="191">
        <f t="shared" si="0"/>
        <v>0</v>
      </c>
    </row>
    <row r="18" spans="1:7" s="25" customFormat="1" ht="24" customHeight="1" x14ac:dyDescent="0.2">
      <c r="A18" s="192">
        <v>16</v>
      </c>
      <c r="B18" s="190" t="s">
        <v>67</v>
      </c>
      <c r="C18" s="194" t="s">
        <v>54</v>
      </c>
      <c r="D18" s="192" t="s">
        <v>64</v>
      </c>
      <c r="E18" s="298">
        <v>20</v>
      </c>
      <c r="F18" s="196"/>
      <c r="G18" s="191">
        <f t="shared" si="0"/>
        <v>0</v>
      </c>
    </row>
    <row r="19" spans="1:7" s="25" customFormat="1" ht="24" customHeight="1" x14ac:dyDescent="0.2">
      <c r="A19" s="192">
        <v>17</v>
      </c>
      <c r="B19" s="190">
        <v>35300300</v>
      </c>
      <c r="C19" s="194" t="s">
        <v>131</v>
      </c>
      <c r="D19" s="192" t="s">
        <v>62</v>
      </c>
      <c r="E19" s="298">
        <v>17</v>
      </c>
      <c r="F19" s="196"/>
      <c r="G19" s="191">
        <f t="shared" si="0"/>
        <v>0</v>
      </c>
    </row>
    <row r="20" spans="1:7" s="25" customFormat="1" ht="24" customHeight="1" x14ac:dyDescent="0.2">
      <c r="A20" s="192">
        <v>18</v>
      </c>
      <c r="B20" s="190">
        <v>35300500</v>
      </c>
      <c r="C20" s="194" t="s">
        <v>132</v>
      </c>
      <c r="D20" s="192" t="s">
        <v>62</v>
      </c>
      <c r="E20" s="298">
        <v>0</v>
      </c>
      <c r="F20" s="196"/>
      <c r="G20" s="191">
        <f t="shared" si="0"/>
        <v>0</v>
      </c>
    </row>
    <row r="21" spans="1:7" s="25" customFormat="1" ht="24" customHeight="1" x14ac:dyDescent="0.2">
      <c r="A21" s="192">
        <v>19</v>
      </c>
      <c r="B21" s="190" t="s">
        <v>67</v>
      </c>
      <c r="C21" s="194" t="s">
        <v>133</v>
      </c>
      <c r="D21" s="192" t="s">
        <v>62</v>
      </c>
      <c r="E21" s="298">
        <v>6</v>
      </c>
      <c r="F21" s="196"/>
      <c r="G21" s="191">
        <f t="shared" si="0"/>
        <v>0</v>
      </c>
    </row>
    <row r="22" spans="1:7" s="25" customFormat="1" ht="24" customHeight="1" x14ac:dyDescent="0.2">
      <c r="A22" s="192">
        <v>20</v>
      </c>
      <c r="B22" s="190" t="s">
        <v>67</v>
      </c>
      <c r="C22" s="194" t="s">
        <v>134</v>
      </c>
      <c r="D22" s="192" t="s">
        <v>62</v>
      </c>
      <c r="E22" s="298">
        <v>0</v>
      </c>
      <c r="F22" s="196"/>
      <c r="G22" s="191">
        <f t="shared" si="0"/>
        <v>0</v>
      </c>
    </row>
    <row r="23" spans="1:7" s="25" customFormat="1" ht="24" customHeight="1" x14ac:dyDescent="0.2">
      <c r="A23" s="192">
        <v>21</v>
      </c>
      <c r="B23" s="190" t="s">
        <v>67</v>
      </c>
      <c r="C23" s="194" t="s">
        <v>135</v>
      </c>
      <c r="D23" s="192" t="s">
        <v>62</v>
      </c>
      <c r="E23" s="298">
        <v>827</v>
      </c>
      <c r="F23" s="196"/>
      <c r="G23" s="191">
        <f t="shared" si="0"/>
        <v>0</v>
      </c>
    </row>
    <row r="24" spans="1:7" s="25" customFormat="1" ht="24" customHeight="1" x14ac:dyDescent="0.2">
      <c r="A24" s="192">
        <v>22</v>
      </c>
      <c r="B24" s="190" t="s">
        <v>67</v>
      </c>
      <c r="C24" s="194" t="s">
        <v>136</v>
      </c>
      <c r="D24" s="192" t="s">
        <v>62</v>
      </c>
      <c r="E24" s="298">
        <v>0</v>
      </c>
      <c r="F24" s="196"/>
      <c r="G24" s="191">
        <f t="shared" si="0"/>
        <v>0</v>
      </c>
    </row>
    <row r="25" spans="1:7" s="25" customFormat="1" ht="24" customHeight="1" x14ac:dyDescent="0.2">
      <c r="A25" s="192">
        <v>23</v>
      </c>
      <c r="B25" s="190" t="s">
        <v>67</v>
      </c>
      <c r="C25" s="194" t="s">
        <v>137</v>
      </c>
      <c r="D25" s="192" t="s">
        <v>65</v>
      </c>
      <c r="E25" s="298">
        <v>885</v>
      </c>
      <c r="F25" s="196"/>
      <c r="G25" s="191">
        <f t="shared" si="0"/>
        <v>0</v>
      </c>
    </row>
    <row r="26" spans="1:7" s="25" customFormat="1" ht="24" customHeight="1" x14ac:dyDescent="0.2">
      <c r="A26" s="192">
        <v>24</v>
      </c>
      <c r="B26" s="190" t="s">
        <v>67</v>
      </c>
      <c r="C26" s="194" t="s">
        <v>138</v>
      </c>
      <c r="D26" s="192" t="s">
        <v>65</v>
      </c>
      <c r="E26" s="298">
        <v>588</v>
      </c>
      <c r="F26" s="196"/>
      <c r="G26" s="191">
        <f t="shared" si="0"/>
        <v>0</v>
      </c>
    </row>
    <row r="27" spans="1:7" s="25" customFormat="1" ht="24" customHeight="1" x14ac:dyDescent="0.2">
      <c r="A27" s="192">
        <v>25</v>
      </c>
      <c r="B27" s="190" t="s">
        <v>67</v>
      </c>
      <c r="C27" s="194" t="s">
        <v>88</v>
      </c>
      <c r="D27" s="192" t="s">
        <v>65</v>
      </c>
      <c r="E27" s="298">
        <v>370</v>
      </c>
      <c r="F27" s="196"/>
      <c r="G27" s="191">
        <f t="shared" si="0"/>
        <v>0</v>
      </c>
    </row>
    <row r="28" spans="1:7" s="25" customFormat="1" ht="24" customHeight="1" x14ac:dyDescent="0.2">
      <c r="A28" s="192">
        <v>26</v>
      </c>
      <c r="B28" s="190" t="s">
        <v>67</v>
      </c>
      <c r="C28" s="194" t="s">
        <v>89</v>
      </c>
      <c r="D28" s="192" t="s">
        <v>65</v>
      </c>
      <c r="E28" s="298">
        <v>72</v>
      </c>
      <c r="F28" s="196"/>
      <c r="G28" s="191">
        <f t="shared" si="0"/>
        <v>0</v>
      </c>
    </row>
    <row r="29" spans="1:7" s="25" customFormat="1" ht="24" customHeight="1" x14ac:dyDescent="0.2">
      <c r="A29" s="192">
        <v>27</v>
      </c>
      <c r="B29" s="190" t="s">
        <v>67</v>
      </c>
      <c r="C29" s="194" t="s">
        <v>139</v>
      </c>
      <c r="D29" s="192" t="s">
        <v>65</v>
      </c>
      <c r="E29" s="298">
        <v>0</v>
      </c>
      <c r="F29" s="196"/>
      <c r="G29" s="191">
        <f t="shared" si="0"/>
        <v>0</v>
      </c>
    </row>
    <row r="30" spans="1:7" s="25" customFormat="1" ht="24" customHeight="1" x14ac:dyDescent="0.2">
      <c r="A30" s="192">
        <v>28</v>
      </c>
      <c r="B30" s="190" t="s">
        <v>67</v>
      </c>
      <c r="C30" s="194" t="s">
        <v>140</v>
      </c>
      <c r="D30" s="192" t="s">
        <v>61</v>
      </c>
      <c r="E30" s="298">
        <v>132</v>
      </c>
      <c r="F30" s="196"/>
      <c r="G30" s="191">
        <f t="shared" si="0"/>
        <v>0</v>
      </c>
    </row>
    <row r="31" spans="1:7" s="25" customFormat="1" ht="24" customHeight="1" x14ac:dyDescent="0.2">
      <c r="A31" s="192">
        <v>29</v>
      </c>
      <c r="B31" s="190" t="s">
        <v>67</v>
      </c>
      <c r="C31" s="194" t="s">
        <v>141</v>
      </c>
      <c r="D31" s="192" t="s">
        <v>65</v>
      </c>
      <c r="E31" s="298">
        <v>0</v>
      </c>
      <c r="F31" s="196"/>
      <c r="G31" s="191">
        <f t="shared" si="0"/>
        <v>0</v>
      </c>
    </row>
    <row r="32" spans="1:7" s="25" customFormat="1" ht="24" customHeight="1" x14ac:dyDescent="0.2">
      <c r="A32" s="192">
        <v>30</v>
      </c>
      <c r="B32" s="190" t="s">
        <v>67</v>
      </c>
      <c r="C32" s="194" t="s">
        <v>90</v>
      </c>
      <c r="D32" s="192" t="s">
        <v>65</v>
      </c>
      <c r="E32" s="298">
        <v>0</v>
      </c>
      <c r="F32" s="196"/>
      <c r="G32" s="191">
        <f t="shared" si="0"/>
        <v>0</v>
      </c>
    </row>
    <row r="33" spans="1:7" s="25" customFormat="1" ht="24" customHeight="1" x14ac:dyDescent="0.2">
      <c r="A33" s="192">
        <v>31</v>
      </c>
      <c r="B33" s="190">
        <v>40600290</v>
      </c>
      <c r="C33" s="194" t="s">
        <v>52</v>
      </c>
      <c r="D33" s="192" t="s">
        <v>63</v>
      </c>
      <c r="E33" s="298">
        <v>36</v>
      </c>
      <c r="F33" s="196"/>
      <c r="G33" s="191">
        <f t="shared" si="0"/>
        <v>0</v>
      </c>
    </row>
    <row r="34" spans="1:7" s="25" customFormat="1" ht="24" customHeight="1" x14ac:dyDescent="0.2">
      <c r="A34" s="192">
        <v>32</v>
      </c>
      <c r="B34" s="190" t="s">
        <v>67</v>
      </c>
      <c r="C34" s="194" t="s">
        <v>142</v>
      </c>
      <c r="D34" s="192" t="s">
        <v>64</v>
      </c>
      <c r="E34" s="298">
        <v>12</v>
      </c>
      <c r="F34" s="196"/>
      <c r="G34" s="191">
        <f t="shared" si="0"/>
        <v>0</v>
      </c>
    </row>
    <row r="35" spans="1:7" s="25" customFormat="1" ht="24" customHeight="1" x14ac:dyDescent="0.2">
      <c r="A35" s="192">
        <v>33</v>
      </c>
      <c r="B35" s="190">
        <v>40604062</v>
      </c>
      <c r="C35" s="194" t="s">
        <v>143</v>
      </c>
      <c r="D35" s="192" t="s">
        <v>64</v>
      </c>
      <c r="E35" s="298">
        <v>0</v>
      </c>
      <c r="F35" s="196"/>
      <c r="G35" s="191">
        <f t="shared" si="0"/>
        <v>0</v>
      </c>
    </row>
    <row r="36" spans="1:7" s="25" customFormat="1" ht="24" customHeight="1" x14ac:dyDescent="0.2">
      <c r="A36" s="192">
        <v>34</v>
      </c>
      <c r="B36" s="190" t="s">
        <v>67</v>
      </c>
      <c r="C36" s="194" t="s">
        <v>144</v>
      </c>
      <c r="D36" s="192" t="s">
        <v>64</v>
      </c>
      <c r="E36" s="298">
        <v>13</v>
      </c>
      <c r="F36" s="196"/>
      <c r="G36" s="191">
        <f t="shared" si="0"/>
        <v>0</v>
      </c>
    </row>
    <row r="37" spans="1:7" s="25" customFormat="1" ht="24" customHeight="1" x14ac:dyDescent="0.2">
      <c r="A37" s="192">
        <v>35</v>
      </c>
      <c r="B37" s="190" t="s">
        <v>67</v>
      </c>
      <c r="C37" s="194" t="s">
        <v>145</v>
      </c>
      <c r="D37" s="192" t="s">
        <v>64</v>
      </c>
      <c r="E37" s="298">
        <v>0</v>
      </c>
      <c r="F37" s="196"/>
      <c r="G37" s="191">
        <f t="shared" si="0"/>
        <v>0</v>
      </c>
    </row>
    <row r="38" spans="1:7" s="25" customFormat="1" ht="24" customHeight="1" x14ac:dyDescent="0.2">
      <c r="A38" s="192">
        <v>36</v>
      </c>
      <c r="B38" s="190">
        <v>60600605</v>
      </c>
      <c r="C38" s="194" t="s">
        <v>53</v>
      </c>
      <c r="D38" s="192" t="s">
        <v>82</v>
      </c>
      <c r="E38" s="298">
        <v>46</v>
      </c>
      <c r="F38" s="196"/>
      <c r="G38" s="191">
        <f t="shared" si="0"/>
        <v>0</v>
      </c>
    </row>
    <row r="39" spans="1:7" s="25" customFormat="1" ht="24" customHeight="1" x14ac:dyDescent="0.2">
      <c r="A39" s="192">
        <v>37</v>
      </c>
      <c r="B39" s="190" t="s">
        <v>67</v>
      </c>
      <c r="C39" s="194" t="s">
        <v>91</v>
      </c>
      <c r="D39" s="192" t="s">
        <v>82</v>
      </c>
      <c r="E39" s="298">
        <v>26</v>
      </c>
      <c r="F39" s="196"/>
      <c r="G39" s="191">
        <f t="shared" si="0"/>
        <v>0</v>
      </c>
    </row>
    <row r="40" spans="1:7" s="25" customFormat="1" ht="24" customHeight="1" x14ac:dyDescent="0.2">
      <c r="A40" s="192">
        <v>38</v>
      </c>
      <c r="B40" s="190" t="s">
        <v>67</v>
      </c>
      <c r="C40" s="194" t="s">
        <v>92</v>
      </c>
      <c r="D40" s="192" t="s">
        <v>82</v>
      </c>
      <c r="E40" s="298">
        <v>26</v>
      </c>
      <c r="F40" s="196"/>
      <c r="G40" s="191">
        <f t="shared" si="0"/>
        <v>0</v>
      </c>
    </row>
    <row r="41" spans="1:7" s="25" customFormat="1" ht="24" customHeight="1" x14ac:dyDescent="0.2">
      <c r="A41" s="192">
        <v>39</v>
      </c>
      <c r="B41" s="190" t="s">
        <v>67</v>
      </c>
      <c r="C41" s="194" t="s">
        <v>93</v>
      </c>
      <c r="D41" s="192" t="s">
        <v>61</v>
      </c>
      <c r="E41" s="298">
        <v>0</v>
      </c>
      <c r="F41" s="196"/>
      <c r="G41" s="191">
        <f t="shared" si="0"/>
        <v>0</v>
      </c>
    </row>
    <row r="42" spans="1:7" s="25" customFormat="1" ht="24" customHeight="1" x14ac:dyDescent="0.2">
      <c r="A42" s="192">
        <v>40</v>
      </c>
      <c r="B42" s="190" t="s">
        <v>67</v>
      </c>
      <c r="C42" s="194" t="s">
        <v>94</v>
      </c>
      <c r="D42" s="192" t="s">
        <v>61</v>
      </c>
      <c r="E42" s="298">
        <v>0</v>
      </c>
      <c r="F42" s="196"/>
      <c r="G42" s="191">
        <f t="shared" si="0"/>
        <v>0</v>
      </c>
    </row>
    <row r="43" spans="1:7" s="25" customFormat="1" ht="24" customHeight="1" x14ac:dyDescent="0.2">
      <c r="A43" s="192">
        <v>41</v>
      </c>
      <c r="B43" s="190" t="s">
        <v>67</v>
      </c>
      <c r="C43" s="194" t="s">
        <v>146</v>
      </c>
      <c r="D43" s="192" t="s">
        <v>61</v>
      </c>
      <c r="E43" s="298">
        <v>0</v>
      </c>
      <c r="F43" s="196"/>
      <c r="G43" s="191">
        <f t="shared" si="0"/>
        <v>0</v>
      </c>
    </row>
    <row r="44" spans="1:7" s="25" customFormat="1" ht="24" customHeight="1" x14ac:dyDescent="0.2">
      <c r="A44" s="192">
        <v>42</v>
      </c>
      <c r="B44" s="190" t="s">
        <v>67</v>
      </c>
      <c r="C44" s="194" t="s">
        <v>59</v>
      </c>
      <c r="D44" s="192" t="s">
        <v>61</v>
      </c>
      <c r="E44" s="298">
        <v>1</v>
      </c>
      <c r="F44" s="196"/>
      <c r="G44" s="191">
        <f t="shared" si="0"/>
        <v>0</v>
      </c>
    </row>
    <row r="45" spans="1:7" s="25" customFormat="1" ht="24" customHeight="1" x14ac:dyDescent="0.2">
      <c r="A45" s="192">
        <v>43</v>
      </c>
      <c r="B45" s="190" t="s">
        <v>67</v>
      </c>
      <c r="C45" s="194" t="s">
        <v>68</v>
      </c>
      <c r="D45" s="192" t="s">
        <v>61</v>
      </c>
      <c r="E45" s="298">
        <v>0</v>
      </c>
      <c r="F45" s="196"/>
      <c r="G45" s="191">
        <f t="shared" si="0"/>
        <v>0</v>
      </c>
    </row>
    <row r="46" spans="1:7" s="25" customFormat="1" ht="24" customHeight="1" x14ac:dyDescent="0.2">
      <c r="A46" s="192">
        <v>44</v>
      </c>
      <c r="B46" s="190" t="s">
        <v>67</v>
      </c>
      <c r="C46" s="194" t="s">
        <v>95</v>
      </c>
      <c r="D46" s="192" t="s">
        <v>82</v>
      </c>
      <c r="E46" s="298">
        <v>0</v>
      </c>
      <c r="F46" s="196"/>
      <c r="G46" s="191">
        <f t="shared" si="0"/>
        <v>0</v>
      </c>
    </row>
    <row r="47" spans="1:7" s="25" customFormat="1" ht="24" customHeight="1" x14ac:dyDescent="0.2">
      <c r="A47" s="192">
        <v>45</v>
      </c>
      <c r="B47" s="190" t="s">
        <v>67</v>
      </c>
      <c r="C47" s="194" t="s">
        <v>96</v>
      </c>
      <c r="D47" s="192" t="s">
        <v>82</v>
      </c>
      <c r="E47" s="298">
        <v>0</v>
      </c>
      <c r="F47" s="196"/>
      <c r="G47" s="191">
        <f t="shared" si="0"/>
        <v>0</v>
      </c>
    </row>
    <row r="48" spans="1:7" s="25" customFormat="1" ht="24" customHeight="1" x14ac:dyDescent="0.2">
      <c r="A48" s="192">
        <v>46</v>
      </c>
      <c r="B48" s="190" t="s">
        <v>67</v>
      </c>
      <c r="C48" s="194" t="s">
        <v>97</v>
      </c>
      <c r="D48" s="192" t="s">
        <v>82</v>
      </c>
      <c r="E48" s="298">
        <v>0</v>
      </c>
      <c r="F48" s="196"/>
      <c r="G48" s="191">
        <f t="shared" si="0"/>
        <v>0</v>
      </c>
    </row>
    <row r="49" spans="1:7" s="25" customFormat="1" ht="24" customHeight="1" x14ac:dyDescent="0.2">
      <c r="A49" s="192">
        <v>47</v>
      </c>
      <c r="B49" s="190" t="s">
        <v>67</v>
      </c>
      <c r="C49" s="194" t="s">
        <v>147</v>
      </c>
      <c r="D49" s="192" t="s">
        <v>82</v>
      </c>
      <c r="E49" s="298">
        <v>0</v>
      </c>
      <c r="F49" s="196"/>
      <c r="G49" s="191">
        <f t="shared" si="0"/>
        <v>0</v>
      </c>
    </row>
    <row r="50" spans="1:7" s="25" customFormat="1" ht="24" customHeight="1" x14ac:dyDescent="0.2">
      <c r="A50" s="192">
        <v>48</v>
      </c>
      <c r="B50" s="190" t="s">
        <v>67</v>
      </c>
      <c r="C50" s="194" t="s">
        <v>98</v>
      </c>
      <c r="D50" s="192" t="s">
        <v>61</v>
      </c>
      <c r="E50" s="298">
        <v>0</v>
      </c>
      <c r="F50" s="196"/>
      <c r="G50" s="191">
        <f t="shared" si="0"/>
        <v>0</v>
      </c>
    </row>
    <row r="51" spans="1:7" s="25" customFormat="1" ht="24" customHeight="1" x14ac:dyDescent="0.2">
      <c r="A51" s="192">
        <v>49</v>
      </c>
      <c r="B51" s="190">
        <v>60100085</v>
      </c>
      <c r="C51" s="194" t="s">
        <v>99</v>
      </c>
      <c r="D51" s="192" t="s">
        <v>62</v>
      </c>
      <c r="E51" s="298">
        <v>0</v>
      </c>
      <c r="F51" s="196"/>
      <c r="G51" s="191">
        <f t="shared" si="0"/>
        <v>0</v>
      </c>
    </row>
    <row r="52" spans="1:7" s="25" customFormat="1" ht="24" customHeight="1" x14ac:dyDescent="0.2">
      <c r="A52" s="192">
        <v>50</v>
      </c>
      <c r="B52" s="190" t="s">
        <v>67</v>
      </c>
      <c r="C52" s="194" t="s">
        <v>100</v>
      </c>
      <c r="D52" s="192" t="s">
        <v>60</v>
      </c>
      <c r="E52" s="298">
        <v>4</v>
      </c>
      <c r="F52" s="196"/>
      <c r="G52" s="191">
        <f t="shared" si="0"/>
        <v>0</v>
      </c>
    </row>
    <row r="53" spans="1:7" s="25" customFormat="1" ht="24" customHeight="1" x14ac:dyDescent="0.2">
      <c r="A53" s="192">
        <v>51</v>
      </c>
      <c r="B53" s="190" t="s">
        <v>67</v>
      </c>
      <c r="C53" s="194" t="s">
        <v>148</v>
      </c>
      <c r="D53" s="192" t="s">
        <v>62</v>
      </c>
      <c r="E53" s="298">
        <v>7</v>
      </c>
      <c r="F53" s="196"/>
      <c r="G53" s="191">
        <f t="shared" si="0"/>
        <v>0</v>
      </c>
    </row>
    <row r="54" spans="1:7" s="25" customFormat="1" ht="24" customHeight="1" x14ac:dyDescent="0.2">
      <c r="A54" s="192">
        <v>52</v>
      </c>
      <c r="B54" s="190" t="s">
        <v>67</v>
      </c>
      <c r="C54" s="194" t="s">
        <v>149</v>
      </c>
      <c r="D54" s="192" t="s">
        <v>65</v>
      </c>
      <c r="E54" s="298">
        <v>64</v>
      </c>
      <c r="F54" s="196"/>
      <c r="G54" s="191">
        <f t="shared" si="0"/>
        <v>0</v>
      </c>
    </row>
    <row r="55" spans="1:7" s="25" customFormat="1" ht="24" customHeight="1" x14ac:dyDescent="0.2">
      <c r="A55" s="192">
        <v>53</v>
      </c>
      <c r="B55" s="190" t="s">
        <v>67</v>
      </c>
      <c r="C55" s="194" t="s">
        <v>101</v>
      </c>
      <c r="D55" s="192" t="s">
        <v>61</v>
      </c>
      <c r="E55" s="298">
        <v>2</v>
      </c>
      <c r="F55" s="196"/>
      <c r="G55" s="191">
        <f t="shared" si="0"/>
        <v>0</v>
      </c>
    </row>
    <row r="56" spans="1:7" s="25" customFormat="1" ht="24" customHeight="1" x14ac:dyDescent="0.2">
      <c r="A56" s="192">
        <v>54</v>
      </c>
      <c r="B56" s="190" t="s">
        <v>67</v>
      </c>
      <c r="C56" s="194" t="s">
        <v>102</v>
      </c>
      <c r="D56" s="192" t="s">
        <v>61</v>
      </c>
      <c r="E56" s="298">
        <v>1</v>
      </c>
      <c r="F56" s="196"/>
      <c r="G56" s="191">
        <f t="shared" si="0"/>
        <v>0</v>
      </c>
    </row>
    <row r="57" spans="1:7" s="25" customFormat="1" ht="24" customHeight="1" x14ac:dyDescent="0.2">
      <c r="A57" s="192">
        <v>55</v>
      </c>
      <c r="B57" s="190" t="s">
        <v>67</v>
      </c>
      <c r="C57" s="194" t="s">
        <v>150</v>
      </c>
      <c r="D57" s="192" t="s">
        <v>61</v>
      </c>
      <c r="E57" s="298">
        <v>0</v>
      </c>
      <c r="F57" s="196"/>
      <c r="G57" s="191">
        <f t="shared" si="0"/>
        <v>0</v>
      </c>
    </row>
    <row r="58" spans="1:7" s="25" customFormat="1" ht="24" customHeight="1" x14ac:dyDescent="0.2">
      <c r="A58" s="192">
        <v>56</v>
      </c>
      <c r="B58" s="190" t="s">
        <v>151</v>
      </c>
      <c r="C58" s="194" t="s">
        <v>152</v>
      </c>
      <c r="D58" s="192" t="s">
        <v>65</v>
      </c>
      <c r="E58" s="298">
        <v>0</v>
      </c>
      <c r="F58" s="196"/>
      <c r="G58" s="191">
        <f t="shared" si="0"/>
        <v>0</v>
      </c>
    </row>
    <row r="59" spans="1:7" s="25" customFormat="1" ht="24" customHeight="1" thickBot="1" x14ac:dyDescent="0.4">
      <c r="A59" s="167">
        <v>57</v>
      </c>
      <c r="B59" s="289" t="s">
        <v>121</v>
      </c>
      <c r="C59" s="289"/>
      <c r="D59" s="289"/>
      <c r="E59" s="289"/>
      <c r="F59" s="289"/>
      <c r="G59" s="168">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afezk4EycAmGoZ6hk34amcQ3Hn5owtfzl41mSOLwESxQmu2tphizo5bZ3dopWET2ll5Pj64kioyHE/B/bND8XA==" saltValue="jWIyJo/fYyBKF7gFYYQlgw==" spinCount="100000" sheet="1" objects="1" scenarios="1" selectLockedCells="1"/>
  <mergeCells count="2">
    <mergeCell ref="A1:G1"/>
    <mergeCell ref="B59:F59"/>
  </mergeCells>
  <pageMargins left="0.7" right="0.7" top="0.75" bottom="0.75" header="0.3" footer="0.3"/>
  <pageSetup scale="60" fitToWidth="0" fitToHeight="0" orientation="portrait" r:id="rId1"/>
  <rowBreaks count="1" manualBreakCount="1">
    <brk id="42"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68"/>
  <sheetViews>
    <sheetView view="pageBreakPreview" zoomScaleNormal="100" zoomScaleSheetLayoutView="100" workbookViewId="0">
      <selection activeCell="F57" sqref="F57"/>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90" t="s">
        <v>128</v>
      </c>
      <c r="B1" s="291"/>
      <c r="C1" s="291"/>
      <c r="D1" s="291"/>
      <c r="E1" s="291"/>
      <c r="F1" s="291"/>
      <c r="G1" s="292"/>
    </row>
    <row r="2" spans="1:7" s="25" customFormat="1" ht="30" customHeight="1" x14ac:dyDescent="0.25">
      <c r="A2" s="154" t="s">
        <v>42</v>
      </c>
      <c r="B2" s="155" t="str">
        <f>'[2]Original Items Condensed'!C8</f>
        <v>Code Number</v>
      </c>
      <c r="C2" s="155" t="s">
        <v>41</v>
      </c>
      <c r="D2" s="156" t="s">
        <v>40</v>
      </c>
      <c r="E2" s="156" t="s">
        <v>39</v>
      </c>
      <c r="F2" s="157" t="s">
        <v>38</v>
      </c>
      <c r="G2" s="158" t="s">
        <v>37</v>
      </c>
    </row>
    <row r="3" spans="1:7" s="25" customFormat="1" ht="24" customHeight="1" x14ac:dyDescent="0.2">
      <c r="A3" s="192">
        <v>1</v>
      </c>
      <c r="B3" s="190" t="s">
        <v>67</v>
      </c>
      <c r="C3" s="194" t="s">
        <v>66</v>
      </c>
      <c r="D3" s="192" t="s">
        <v>60</v>
      </c>
      <c r="E3" s="298">
        <v>28</v>
      </c>
      <c r="F3" s="196"/>
      <c r="G3" s="161">
        <f>SUM(E3*F3)</f>
        <v>0</v>
      </c>
    </row>
    <row r="4" spans="1:7" s="25" customFormat="1" ht="24" customHeight="1" x14ac:dyDescent="0.2">
      <c r="A4" s="192">
        <v>2</v>
      </c>
      <c r="B4" s="190" t="s">
        <v>67</v>
      </c>
      <c r="C4" s="194" t="s">
        <v>80</v>
      </c>
      <c r="D4" s="192" t="s">
        <v>60</v>
      </c>
      <c r="E4" s="298">
        <v>510</v>
      </c>
      <c r="F4" s="196"/>
      <c r="G4" s="161">
        <f t="shared" ref="G4:G58" si="0">SUM(E4*F4)</f>
        <v>0</v>
      </c>
    </row>
    <row r="5" spans="1:7" s="25" customFormat="1" ht="24" customHeight="1" x14ac:dyDescent="0.2">
      <c r="A5" s="192">
        <v>3</v>
      </c>
      <c r="B5" s="190" t="s">
        <v>67</v>
      </c>
      <c r="C5" s="194" t="s">
        <v>56</v>
      </c>
      <c r="D5" s="192" t="s">
        <v>62</v>
      </c>
      <c r="E5" s="298">
        <v>22</v>
      </c>
      <c r="F5" s="196"/>
      <c r="G5" s="161">
        <f t="shared" si="0"/>
        <v>0</v>
      </c>
    </row>
    <row r="6" spans="1:7" s="25" customFormat="1" ht="24" customHeight="1" x14ac:dyDescent="0.2">
      <c r="A6" s="192">
        <v>4</v>
      </c>
      <c r="B6" s="190" t="s">
        <v>67</v>
      </c>
      <c r="C6" s="194" t="s">
        <v>81</v>
      </c>
      <c r="D6" s="192" t="s">
        <v>62</v>
      </c>
      <c r="E6" s="298">
        <v>201</v>
      </c>
      <c r="F6" s="196"/>
      <c r="G6" s="161">
        <f t="shared" si="0"/>
        <v>0</v>
      </c>
    </row>
    <row r="7" spans="1:7" s="25" customFormat="1" ht="24" customHeight="1" x14ac:dyDescent="0.2">
      <c r="A7" s="192">
        <v>5</v>
      </c>
      <c r="B7" s="190">
        <v>44000300</v>
      </c>
      <c r="C7" s="194" t="s">
        <v>57</v>
      </c>
      <c r="D7" s="192" t="s">
        <v>82</v>
      </c>
      <c r="E7" s="298">
        <v>92</v>
      </c>
      <c r="F7" s="196"/>
      <c r="G7" s="161">
        <f t="shared" si="0"/>
        <v>0</v>
      </c>
    </row>
    <row r="8" spans="1:7" s="25" customFormat="1" ht="24" customHeight="1" x14ac:dyDescent="0.2">
      <c r="A8" s="192">
        <v>6</v>
      </c>
      <c r="B8" s="190">
        <v>44000500</v>
      </c>
      <c r="C8" s="194" t="s">
        <v>58</v>
      </c>
      <c r="D8" s="192" t="s">
        <v>82</v>
      </c>
      <c r="E8" s="298">
        <v>98</v>
      </c>
      <c r="F8" s="196"/>
      <c r="G8" s="161">
        <f t="shared" si="0"/>
        <v>0</v>
      </c>
    </row>
    <row r="9" spans="1:7" s="25" customFormat="1" ht="24" customHeight="1" x14ac:dyDescent="0.2">
      <c r="A9" s="192">
        <v>7</v>
      </c>
      <c r="B9" s="190">
        <v>44000600</v>
      </c>
      <c r="C9" s="194" t="s">
        <v>83</v>
      </c>
      <c r="D9" s="192" t="s">
        <v>65</v>
      </c>
      <c r="E9" s="298">
        <v>237</v>
      </c>
      <c r="F9" s="196"/>
      <c r="G9" s="161">
        <f t="shared" si="0"/>
        <v>0</v>
      </c>
    </row>
    <row r="10" spans="1:7" s="25" customFormat="1" ht="24" customHeight="1" x14ac:dyDescent="0.2">
      <c r="A10" s="192">
        <v>8</v>
      </c>
      <c r="B10" s="190" t="s">
        <v>67</v>
      </c>
      <c r="C10" s="194" t="s">
        <v>84</v>
      </c>
      <c r="D10" s="192" t="s">
        <v>62</v>
      </c>
      <c r="E10" s="298">
        <v>1067</v>
      </c>
      <c r="F10" s="196"/>
      <c r="G10" s="161">
        <f t="shared" si="0"/>
        <v>0</v>
      </c>
    </row>
    <row r="11" spans="1:7" s="25" customFormat="1" ht="24" customHeight="1" x14ac:dyDescent="0.2">
      <c r="A11" s="192">
        <v>9</v>
      </c>
      <c r="B11" s="190" t="s">
        <v>67</v>
      </c>
      <c r="C11" s="194" t="s">
        <v>85</v>
      </c>
      <c r="D11" s="192" t="s">
        <v>65</v>
      </c>
      <c r="E11" s="298">
        <v>2168</v>
      </c>
      <c r="F11" s="196"/>
      <c r="G11" s="161">
        <f t="shared" si="0"/>
        <v>0</v>
      </c>
    </row>
    <row r="12" spans="1:7" s="25" customFormat="1" ht="24" customHeight="1" x14ac:dyDescent="0.2">
      <c r="A12" s="192">
        <v>10</v>
      </c>
      <c r="B12" s="190" t="s">
        <v>67</v>
      </c>
      <c r="C12" s="194" t="s">
        <v>55</v>
      </c>
      <c r="D12" s="192" t="s">
        <v>62</v>
      </c>
      <c r="E12" s="298">
        <v>0</v>
      </c>
      <c r="F12" s="196"/>
      <c r="G12" s="161">
        <f t="shared" si="0"/>
        <v>0</v>
      </c>
    </row>
    <row r="13" spans="1:7" s="25" customFormat="1" ht="24" customHeight="1" x14ac:dyDescent="0.2">
      <c r="A13" s="192">
        <v>11</v>
      </c>
      <c r="B13" s="190" t="s">
        <v>67</v>
      </c>
      <c r="C13" s="194" t="s">
        <v>129</v>
      </c>
      <c r="D13" s="192" t="s">
        <v>60</v>
      </c>
      <c r="E13" s="298">
        <v>0</v>
      </c>
      <c r="F13" s="196"/>
      <c r="G13" s="161">
        <f t="shared" si="0"/>
        <v>0</v>
      </c>
    </row>
    <row r="14" spans="1:7" s="25" customFormat="1" ht="24" customHeight="1" x14ac:dyDescent="0.2">
      <c r="A14" s="192">
        <v>12</v>
      </c>
      <c r="B14" s="190">
        <v>31101100</v>
      </c>
      <c r="C14" s="194" t="s">
        <v>86</v>
      </c>
      <c r="D14" s="192" t="s">
        <v>60</v>
      </c>
      <c r="E14" s="298">
        <v>255</v>
      </c>
      <c r="F14" s="196"/>
      <c r="G14" s="161">
        <f t="shared" si="0"/>
        <v>0</v>
      </c>
    </row>
    <row r="15" spans="1:7" s="25" customFormat="1" ht="24" customHeight="1" x14ac:dyDescent="0.2">
      <c r="A15" s="192">
        <v>13</v>
      </c>
      <c r="B15" s="190">
        <v>20800150</v>
      </c>
      <c r="C15" s="194" t="s">
        <v>51</v>
      </c>
      <c r="D15" s="192" t="s">
        <v>60</v>
      </c>
      <c r="E15" s="298">
        <v>0</v>
      </c>
      <c r="F15" s="196"/>
      <c r="G15" s="161">
        <f t="shared" si="0"/>
        <v>0</v>
      </c>
    </row>
    <row r="16" spans="1:7" s="25" customFormat="1" ht="24" customHeight="1" x14ac:dyDescent="0.2">
      <c r="A16" s="192">
        <v>14</v>
      </c>
      <c r="B16" s="190" t="s">
        <v>67</v>
      </c>
      <c r="C16" s="194" t="s">
        <v>87</v>
      </c>
      <c r="D16" s="192" t="s">
        <v>60</v>
      </c>
      <c r="E16" s="298">
        <v>0</v>
      </c>
      <c r="F16" s="196"/>
      <c r="G16" s="161">
        <f t="shared" si="0"/>
        <v>0</v>
      </c>
    </row>
    <row r="17" spans="1:7" s="25" customFormat="1" ht="24" customHeight="1" x14ac:dyDescent="0.2">
      <c r="A17" s="192">
        <v>15</v>
      </c>
      <c r="B17" s="190" t="s">
        <v>67</v>
      </c>
      <c r="C17" s="194" t="s">
        <v>130</v>
      </c>
      <c r="D17" s="192" t="s">
        <v>60</v>
      </c>
      <c r="E17" s="298">
        <v>0</v>
      </c>
      <c r="F17" s="196"/>
      <c r="G17" s="161">
        <f t="shared" si="0"/>
        <v>0</v>
      </c>
    </row>
    <row r="18" spans="1:7" s="25" customFormat="1" ht="24" customHeight="1" x14ac:dyDescent="0.2">
      <c r="A18" s="192">
        <v>16</v>
      </c>
      <c r="B18" s="190" t="s">
        <v>67</v>
      </c>
      <c r="C18" s="194" t="s">
        <v>54</v>
      </c>
      <c r="D18" s="192" t="s">
        <v>64</v>
      </c>
      <c r="E18" s="298">
        <v>50</v>
      </c>
      <c r="F18" s="196"/>
      <c r="G18" s="161">
        <f t="shared" si="0"/>
        <v>0</v>
      </c>
    </row>
    <row r="19" spans="1:7" s="25" customFormat="1" ht="24" customHeight="1" x14ac:dyDescent="0.2">
      <c r="A19" s="192">
        <v>17</v>
      </c>
      <c r="B19" s="190">
        <v>35300300</v>
      </c>
      <c r="C19" s="194" t="s">
        <v>131</v>
      </c>
      <c r="D19" s="192" t="s">
        <v>62</v>
      </c>
      <c r="E19" s="298">
        <v>22</v>
      </c>
      <c r="F19" s="196"/>
      <c r="G19" s="161">
        <f t="shared" si="0"/>
        <v>0</v>
      </c>
    </row>
    <row r="20" spans="1:7" s="25" customFormat="1" ht="24" customHeight="1" x14ac:dyDescent="0.2">
      <c r="A20" s="192">
        <v>18</v>
      </c>
      <c r="B20" s="190">
        <v>35300500</v>
      </c>
      <c r="C20" s="194" t="s">
        <v>132</v>
      </c>
      <c r="D20" s="192" t="s">
        <v>62</v>
      </c>
      <c r="E20" s="298">
        <v>0</v>
      </c>
      <c r="F20" s="196"/>
      <c r="G20" s="161">
        <f t="shared" si="0"/>
        <v>0</v>
      </c>
    </row>
    <row r="21" spans="1:7" s="25" customFormat="1" ht="24" customHeight="1" x14ac:dyDescent="0.2">
      <c r="A21" s="192">
        <v>19</v>
      </c>
      <c r="B21" s="190" t="s">
        <v>67</v>
      </c>
      <c r="C21" s="194" t="s">
        <v>133</v>
      </c>
      <c r="D21" s="192" t="s">
        <v>62</v>
      </c>
      <c r="E21" s="298">
        <v>15</v>
      </c>
      <c r="F21" s="196"/>
      <c r="G21" s="161">
        <f t="shared" si="0"/>
        <v>0</v>
      </c>
    </row>
    <row r="22" spans="1:7" s="25" customFormat="1" ht="24" customHeight="1" x14ac:dyDescent="0.2">
      <c r="A22" s="192">
        <v>20</v>
      </c>
      <c r="B22" s="190" t="s">
        <v>67</v>
      </c>
      <c r="C22" s="194" t="s">
        <v>134</v>
      </c>
      <c r="D22" s="192" t="s">
        <v>62</v>
      </c>
      <c r="E22" s="298">
        <v>0</v>
      </c>
      <c r="F22" s="196"/>
      <c r="G22" s="161">
        <f t="shared" si="0"/>
        <v>0</v>
      </c>
    </row>
    <row r="23" spans="1:7" s="25" customFormat="1" ht="24" customHeight="1" x14ac:dyDescent="0.2">
      <c r="A23" s="192">
        <v>21</v>
      </c>
      <c r="B23" s="190" t="s">
        <v>67</v>
      </c>
      <c r="C23" s="194" t="s">
        <v>135</v>
      </c>
      <c r="D23" s="192" t="s">
        <v>62</v>
      </c>
      <c r="E23" s="298">
        <v>1110</v>
      </c>
      <c r="F23" s="196"/>
      <c r="G23" s="161">
        <f t="shared" si="0"/>
        <v>0</v>
      </c>
    </row>
    <row r="24" spans="1:7" s="25" customFormat="1" ht="24" customHeight="1" x14ac:dyDescent="0.2">
      <c r="A24" s="192">
        <v>22</v>
      </c>
      <c r="B24" s="190" t="s">
        <v>67</v>
      </c>
      <c r="C24" s="194" t="s">
        <v>136</v>
      </c>
      <c r="D24" s="192" t="s">
        <v>62</v>
      </c>
      <c r="E24" s="298">
        <v>25</v>
      </c>
      <c r="F24" s="196"/>
      <c r="G24" s="161">
        <f t="shared" si="0"/>
        <v>0</v>
      </c>
    </row>
    <row r="25" spans="1:7" s="25" customFormat="1" ht="24" customHeight="1" x14ac:dyDescent="0.2">
      <c r="A25" s="192">
        <v>23</v>
      </c>
      <c r="B25" s="190" t="s">
        <v>67</v>
      </c>
      <c r="C25" s="194" t="s">
        <v>137</v>
      </c>
      <c r="D25" s="192" t="s">
        <v>65</v>
      </c>
      <c r="E25" s="298">
        <v>2168</v>
      </c>
      <c r="F25" s="196"/>
      <c r="G25" s="161">
        <f t="shared" si="0"/>
        <v>0</v>
      </c>
    </row>
    <row r="26" spans="1:7" s="25" customFormat="1" ht="24" customHeight="1" x14ac:dyDescent="0.2">
      <c r="A26" s="192">
        <v>24</v>
      </c>
      <c r="B26" s="190" t="s">
        <v>67</v>
      </c>
      <c r="C26" s="194" t="s">
        <v>138</v>
      </c>
      <c r="D26" s="192" t="s">
        <v>65</v>
      </c>
      <c r="E26" s="298">
        <v>1169</v>
      </c>
      <c r="F26" s="196"/>
      <c r="G26" s="161">
        <f t="shared" si="0"/>
        <v>0</v>
      </c>
    </row>
    <row r="27" spans="1:7" s="25" customFormat="1" ht="24" customHeight="1" x14ac:dyDescent="0.2">
      <c r="A27" s="192">
        <v>25</v>
      </c>
      <c r="B27" s="190" t="s">
        <v>67</v>
      </c>
      <c r="C27" s="194" t="s">
        <v>88</v>
      </c>
      <c r="D27" s="192" t="s">
        <v>65</v>
      </c>
      <c r="E27" s="298">
        <v>134</v>
      </c>
      <c r="F27" s="196"/>
      <c r="G27" s="161">
        <f t="shared" si="0"/>
        <v>0</v>
      </c>
    </row>
    <row r="28" spans="1:7" s="25" customFormat="1" ht="24" customHeight="1" x14ac:dyDescent="0.2">
      <c r="A28" s="192">
        <v>26</v>
      </c>
      <c r="B28" s="190" t="s">
        <v>67</v>
      </c>
      <c r="C28" s="194" t="s">
        <v>89</v>
      </c>
      <c r="D28" s="192" t="s">
        <v>65</v>
      </c>
      <c r="E28" s="298">
        <v>103</v>
      </c>
      <c r="F28" s="196"/>
      <c r="G28" s="161">
        <f t="shared" si="0"/>
        <v>0</v>
      </c>
    </row>
    <row r="29" spans="1:7" s="25" customFormat="1" ht="24" customHeight="1" x14ac:dyDescent="0.2">
      <c r="A29" s="192">
        <v>27</v>
      </c>
      <c r="B29" s="190" t="s">
        <v>67</v>
      </c>
      <c r="C29" s="194" t="s">
        <v>139</v>
      </c>
      <c r="D29" s="192" t="s">
        <v>65</v>
      </c>
      <c r="E29" s="298">
        <v>32</v>
      </c>
      <c r="F29" s="196"/>
      <c r="G29" s="161">
        <f t="shared" si="0"/>
        <v>0</v>
      </c>
    </row>
    <row r="30" spans="1:7" s="25" customFormat="1" ht="24" customHeight="1" x14ac:dyDescent="0.2">
      <c r="A30" s="192">
        <v>28</v>
      </c>
      <c r="B30" s="190" t="s">
        <v>67</v>
      </c>
      <c r="C30" s="194" t="s">
        <v>140</v>
      </c>
      <c r="D30" s="192" t="s">
        <v>61</v>
      </c>
      <c r="E30" s="298">
        <v>172</v>
      </c>
      <c r="F30" s="196"/>
      <c r="G30" s="161">
        <f t="shared" si="0"/>
        <v>0</v>
      </c>
    </row>
    <row r="31" spans="1:7" s="25" customFormat="1" ht="24" customHeight="1" x14ac:dyDescent="0.2">
      <c r="A31" s="192">
        <v>29</v>
      </c>
      <c r="B31" s="190" t="s">
        <v>67</v>
      </c>
      <c r="C31" s="194" t="s">
        <v>141</v>
      </c>
      <c r="D31" s="192" t="s">
        <v>65</v>
      </c>
      <c r="E31" s="298">
        <v>0</v>
      </c>
      <c r="F31" s="196"/>
      <c r="G31" s="161">
        <f t="shared" si="0"/>
        <v>0</v>
      </c>
    </row>
    <row r="32" spans="1:7" s="25" customFormat="1" ht="24" customHeight="1" x14ac:dyDescent="0.2">
      <c r="A32" s="192">
        <v>30</v>
      </c>
      <c r="B32" s="190" t="s">
        <v>67</v>
      </c>
      <c r="C32" s="194" t="s">
        <v>90</v>
      </c>
      <c r="D32" s="192" t="s">
        <v>65</v>
      </c>
      <c r="E32" s="298">
        <v>0</v>
      </c>
      <c r="F32" s="196"/>
      <c r="G32" s="161">
        <f t="shared" si="0"/>
        <v>0</v>
      </c>
    </row>
    <row r="33" spans="1:7" s="25" customFormat="1" ht="24" customHeight="1" x14ac:dyDescent="0.2">
      <c r="A33" s="192">
        <v>31</v>
      </c>
      <c r="B33" s="190">
        <v>40600290</v>
      </c>
      <c r="C33" s="194" t="s">
        <v>52</v>
      </c>
      <c r="D33" s="192" t="s">
        <v>63</v>
      </c>
      <c r="E33" s="298">
        <v>11</v>
      </c>
      <c r="F33" s="196"/>
      <c r="G33" s="161">
        <f t="shared" si="0"/>
        <v>0</v>
      </c>
    </row>
    <row r="34" spans="1:7" s="25" customFormat="1" ht="24" customHeight="1" x14ac:dyDescent="0.2">
      <c r="A34" s="192">
        <v>32</v>
      </c>
      <c r="B34" s="190" t="s">
        <v>67</v>
      </c>
      <c r="C34" s="194" t="s">
        <v>142</v>
      </c>
      <c r="D34" s="192" t="s">
        <v>64</v>
      </c>
      <c r="E34" s="298">
        <v>0</v>
      </c>
      <c r="F34" s="196"/>
      <c r="G34" s="161">
        <f t="shared" si="0"/>
        <v>0</v>
      </c>
    </row>
    <row r="35" spans="1:7" s="25" customFormat="1" ht="24" customHeight="1" x14ac:dyDescent="0.2">
      <c r="A35" s="192">
        <v>33</v>
      </c>
      <c r="B35" s="190">
        <v>40604062</v>
      </c>
      <c r="C35" s="194" t="s">
        <v>143</v>
      </c>
      <c r="D35" s="192" t="s">
        <v>64</v>
      </c>
      <c r="E35" s="298">
        <v>0</v>
      </c>
      <c r="F35" s="196"/>
      <c r="G35" s="161">
        <f t="shared" si="0"/>
        <v>0</v>
      </c>
    </row>
    <row r="36" spans="1:7" s="25" customFormat="1" ht="24" customHeight="1" x14ac:dyDescent="0.2">
      <c r="A36" s="192">
        <v>34</v>
      </c>
      <c r="B36" s="190" t="s">
        <v>67</v>
      </c>
      <c r="C36" s="194" t="s">
        <v>144</v>
      </c>
      <c r="D36" s="192" t="s">
        <v>64</v>
      </c>
      <c r="E36" s="298">
        <v>4</v>
      </c>
      <c r="F36" s="196"/>
      <c r="G36" s="161">
        <f t="shared" si="0"/>
        <v>0</v>
      </c>
    </row>
    <row r="37" spans="1:7" s="25" customFormat="1" ht="24" customHeight="1" x14ac:dyDescent="0.2">
      <c r="A37" s="192">
        <v>35</v>
      </c>
      <c r="B37" s="190" t="s">
        <v>67</v>
      </c>
      <c r="C37" s="194" t="s">
        <v>145</v>
      </c>
      <c r="D37" s="192" t="s">
        <v>64</v>
      </c>
      <c r="E37" s="298">
        <v>0</v>
      </c>
      <c r="F37" s="196"/>
      <c r="G37" s="161">
        <f t="shared" si="0"/>
        <v>0</v>
      </c>
    </row>
    <row r="38" spans="1:7" s="25" customFormat="1" ht="24" customHeight="1" x14ac:dyDescent="0.2">
      <c r="A38" s="192">
        <v>36</v>
      </c>
      <c r="B38" s="190">
        <v>60600605</v>
      </c>
      <c r="C38" s="194" t="s">
        <v>53</v>
      </c>
      <c r="D38" s="192" t="s">
        <v>82</v>
      </c>
      <c r="E38" s="298">
        <v>92</v>
      </c>
      <c r="F38" s="196"/>
      <c r="G38" s="161">
        <f t="shared" si="0"/>
        <v>0</v>
      </c>
    </row>
    <row r="39" spans="1:7" s="25" customFormat="1" ht="24" customHeight="1" x14ac:dyDescent="0.2">
      <c r="A39" s="192">
        <v>37</v>
      </c>
      <c r="B39" s="190" t="s">
        <v>67</v>
      </c>
      <c r="C39" s="194" t="s">
        <v>91</v>
      </c>
      <c r="D39" s="192" t="s">
        <v>82</v>
      </c>
      <c r="E39" s="298">
        <v>64</v>
      </c>
      <c r="F39" s="196"/>
      <c r="G39" s="161">
        <f t="shared" si="0"/>
        <v>0</v>
      </c>
    </row>
    <row r="40" spans="1:7" s="25" customFormat="1" ht="24" customHeight="1" x14ac:dyDescent="0.2">
      <c r="A40" s="192">
        <v>38</v>
      </c>
      <c r="B40" s="190" t="s">
        <v>67</v>
      </c>
      <c r="C40" s="194" t="s">
        <v>92</v>
      </c>
      <c r="D40" s="192" t="s">
        <v>82</v>
      </c>
      <c r="E40" s="298">
        <v>34</v>
      </c>
      <c r="F40" s="196"/>
      <c r="G40" s="161">
        <f t="shared" si="0"/>
        <v>0</v>
      </c>
    </row>
    <row r="41" spans="1:7" s="25" customFormat="1" ht="24" customHeight="1" x14ac:dyDescent="0.2">
      <c r="A41" s="192">
        <v>39</v>
      </c>
      <c r="B41" s="190" t="s">
        <v>67</v>
      </c>
      <c r="C41" s="194" t="s">
        <v>93</v>
      </c>
      <c r="D41" s="192" t="s">
        <v>61</v>
      </c>
      <c r="E41" s="298">
        <v>0</v>
      </c>
      <c r="F41" s="196"/>
      <c r="G41" s="161">
        <f t="shared" si="0"/>
        <v>0</v>
      </c>
    </row>
    <row r="42" spans="1:7" s="25" customFormat="1" ht="24" customHeight="1" x14ac:dyDescent="0.2">
      <c r="A42" s="192">
        <v>40</v>
      </c>
      <c r="B42" s="190" t="s">
        <v>67</v>
      </c>
      <c r="C42" s="194" t="s">
        <v>94</v>
      </c>
      <c r="D42" s="192" t="s">
        <v>61</v>
      </c>
      <c r="E42" s="298">
        <v>0</v>
      </c>
      <c r="F42" s="196"/>
      <c r="G42" s="161">
        <f t="shared" si="0"/>
        <v>0</v>
      </c>
    </row>
    <row r="43" spans="1:7" s="25" customFormat="1" ht="24" customHeight="1" x14ac:dyDescent="0.2">
      <c r="A43" s="192">
        <v>41</v>
      </c>
      <c r="B43" s="190" t="s">
        <v>67</v>
      </c>
      <c r="C43" s="194" t="s">
        <v>146</v>
      </c>
      <c r="D43" s="192" t="s">
        <v>61</v>
      </c>
      <c r="E43" s="298">
        <v>0</v>
      </c>
      <c r="F43" s="196"/>
      <c r="G43" s="161">
        <f t="shared" si="0"/>
        <v>0</v>
      </c>
    </row>
    <row r="44" spans="1:7" s="25" customFormat="1" ht="24" customHeight="1" x14ac:dyDescent="0.2">
      <c r="A44" s="192">
        <v>42</v>
      </c>
      <c r="B44" s="190" t="s">
        <v>67</v>
      </c>
      <c r="C44" s="194" t="s">
        <v>59</v>
      </c>
      <c r="D44" s="192" t="s">
        <v>61</v>
      </c>
      <c r="E44" s="298">
        <v>0</v>
      </c>
      <c r="F44" s="196"/>
      <c r="G44" s="161">
        <f t="shared" si="0"/>
        <v>0</v>
      </c>
    </row>
    <row r="45" spans="1:7" s="25" customFormat="1" ht="24" customHeight="1" x14ac:dyDescent="0.2">
      <c r="A45" s="192">
        <v>43</v>
      </c>
      <c r="B45" s="190" t="s">
        <v>67</v>
      </c>
      <c r="C45" s="194" t="s">
        <v>68</v>
      </c>
      <c r="D45" s="192" t="s">
        <v>61</v>
      </c>
      <c r="E45" s="298">
        <v>0</v>
      </c>
      <c r="F45" s="196"/>
      <c r="G45" s="161">
        <f t="shared" si="0"/>
        <v>0</v>
      </c>
    </row>
    <row r="46" spans="1:7" s="25" customFormat="1" ht="24" customHeight="1" x14ac:dyDescent="0.2">
      <c r="A46" s="192">
        <v>44</v>
      </c>
      <c r="B46" s="190" t="s">
        <v>67</v>
      </c>
      <c r="C46" s="194" t="s">
        <v>95</v>
      </c>
      <c r="D46" s="192" t="s">
        <v>82</v>
      </c>
      <c r="E46" s="298">
        <v>0</v>
      </c>
      <c r="F46" s="196"/>
      <c r="G46" s="161">
        <f t="shared" si="0"/>
        <v>0</v>
      </c>
    </row>
    <row r="47" spans="1:7" s="25" customFormat="1" ht="24" customHeight="1" x14ac:dyDescent="0.2">
      <c r="A47" s="192">
        <v>45</v>
      </c>
      <c r="B47" s="190" t="s">
        <v>67</v>
      </c>
      <c r="C47" s="194" t="s">
        <v>96</v>
      </c>
      <c r="D47" s="192" t="s">
        <v>82</v>
      </c>
      <c r="E47" s="298">
        <v>0</v>
      </c>
      <c r="F47" s="196"/>
      <c r="G47" s="161">
        <f t="shared" si="0"/>
        <v>0</v>
      </c>
    </row>
    <row r="48" spans="1:7" s="25" customFormat="1" ht="24" customHeight="1" x14ac:dyDescent="0.2">
      <c r="A48" s="192">
        <v>46</v>
      </c>
      <c r="B48" s="190" t="s">
        <v>67</v>
      </c>
      <c r="C48" s="194" t="s">
        <v>97</v>
      </c>
      <c r="D48" s="192" t="s">
        <v>82</v>
      </c>
      <c r="E48" s="298">
        <v>0</v>
      </c>
      <c r="F48" s="196"/>
      <c r="G48" s="161">
        <f t="shared" si="0"/>
        <v>0</v>
      </c>
    </row>
    <row r="49" spans="1:7" s="25" customFormat="1" ht="24" customHeight="1" x14ac:dyDescent="0.2">
      <c r="A49" s="192">
        <v>47</v>
      </c>
      <c r="B49" s="190" t="s">
        <v>67</v>
      </c>
      <c r="C49" s="194" t="s">
        <v>147</v>
      </c>
      <c r="D49" s="192" t="s">
        <v>82</v>
      </c>
      <c r="E49" s="298">
        <v>0</v>
      </c>
      <c r="F49" s="196"/>
      <c r="G49" s="161">
        <f t="shared" si="0"/>
        <v>0</v>
      </c>
    </row>
    <row r="50" spans="1:7" s="25" customFormat="1" ht="24" customHeight="1" x14ac:dyDescent="0.2">
      <c r="A50" s="192">
        <v>48</v>
      </c>
      <c r="B50" s="190" t="s">
        <v>67</v>
      </c>
      <c r="C50" s="194" t="s">
        <v>98</v>
      </c>
      <c r="D50" s="192" t="s">
        <v>61</v>
      </c>
      <c r="E50" s="298">
        <v>0</v>
      </c>
      <c r="F50" s="196"/>
      <c r="G50" s="161">
        <f t="shared" si="0"/>
        <v>0</v>
      </c>
    </row>
    <row r="51" spans="1:7" s="25" customFormat="1" ht="24" customHeight="1" x14ac:dyDescent="0.2">
      <c r="A51" s="192">
        <v>49</v>
      </c>
      <c r="B51" s="190">
        <v>60100085</v>
      </c>
      <c r="C51" s="194" t="s">
        <v>99</v>
      </c>
      <c r="D51" s="192" t="s">
        <v>62</v>
      </c>
      <c r="E51" s="298">
        <v>0</v>
      </c>
      <c r="F51" s="196"/>
      <c r="G51" s="161">
        <f t="shared" si="0"/>
        <v>0</v>
      </c>
    </row>
    <row r="52" spans="1:7" s="25" customFormat="1" ht="24" customHeight="1" x14ac:dyDescent="0.2">
      <c r="A52" s="192">
        <v>50</v>
      </c>
      <c r="B52" s="190" t="s">
        <v>67</v>
      </c>
      <c r="C52" s="194" t="s">
        <v>100</v>
      </c>
      <c r="D52" s="192" t="s">
        <v>60</v>
      </c>
      <c r="E52" s="298">
        <v>10</v>
      </c>
      <c r="F52" s="196"/>
      <c r="G52" s="161">
        <f t="shared" si="0"/>
        <v>0</v>
      </c>
    </row>
    <row r="53" spans="1:7" s="25" customFormat="1" ht="24" customHeight="1" x14ac:dyDescent="0.2">
      <c r="A53" s="192">
        <v>51</v>
      </c>
      <c r="B53" s="190" t="s">
        <v>67</v>
      </c>
      <c r="C53" s="194" t="s">
        <v>148</v>
      </c>
      <c r="D53" s="192" t="s">
        <v>62</v>
      </c>
      <c r="E53" s="298">
        <v>17</v>
      </c>
      <c r="F53" s="196"/>
      <c r="G53" s="161">
        <f t="shared" si="0"/>
        <v>0</v>
      </c>
    </row>
    <row r="54" spans="1:7" s="25" customFormat="1" ht="24" customHeight="1" x14ac:dyDescent="0.2">
      <c r="A54" s="192">
        <v>52</v>
      </c>
      <c r="B54" s="190" t="s">
        <v>67</v>
      </c>
      <c r="C54" s="194" t="s">
        <v>149</v>
      </c>
      <c r="D54" s="192" t="s">
        <v>65</v>
      </c>
      <c r="E54" s="298">
        <v>64</v>
      </c>
      <c r="F54" s="196"/>
      <c r="G54" s="161">
        <f t="shared" si="0"/>
        <v>0</v>
      </c>
    </row>
    <row r="55" spans="1:7" s="25" customFormat="1" ht="24" customHeight="1" x14ac:dyDescent="0.2">
      <c r="A55" s="192">
        <v>53</v>
      </c>
      <c r="B55" s="190" t="s">
        <v>67</v>
      </c>
      <c r="C55" s="194" t="s">
        <v>101</v>
      </c>
      <c r="D55" s="192" t="s">
        <v>61</v>
      </c>
      <c r="E55" s="298">
        <v>3</v>
      </c>
      <c r="F55" s="196"/>
      <c r="G55" s="161">
        <f t="shared" si="0"/>
        <v>0</v>
      </c>
    </row>
    <row r="56" spans="1:7" s="25" customFormat="1" ht="24" customHeight="1" x14ac:dyDescent="0.2">
      <c r="A56" s="192">
        <v>54</v>
      </c>
      <c r="B56" s="190" t="s">
        <v>67</v>
      </c>
      <c r="C56" s="194" t="s">
        <v>102</v>
      </c>
      <c r="D56" s="192" t="s">
        <v>61</v>
      </c>
      <c r="E56" s="298">
        <v>0</v>
      </c>
      <c r="F56" s="196"/>
      <c r="G56" s="161">
        <f t="shared" si="0"/>
        <v>0</v>
      </c>
    </row>
    <row r="57" spans="1:7" s="25" customFormat="1" ht="24" customHeight="1" x14ac:dyDescent="0.2">
      <c r="A57" s="192">
        <v>55</v>
      </c>
      <c r="B57" s="190" t="s">
        <v>67</v>
      </c>
      <c r="C57" s="194" t="s">
        <v>150</v>
      </c>
      <c r="D57" s="192" t="s">
        <v>61</v>
      </c>
      <c r="E57" s="298">
        <v>0</v>
      </c>
      <c r="F57" s="196"/>
      <c r="G57" s="161">
        <f t="shared" si="0"/>
        <v>0</v>
      </c>
    </row>
    <row r="58" spans="1:7" s="25" customFormat="1" ht="24" customHeight="1" x14ac:dyDescent="0.2">
      <c r="A58" s="192">
        <v>56</v>
      </c>
      <c r="B58" s="190" t="s">
        <v>151</v>
      </c>
      <c r="C58" s="194" t="s">
        <v>152</v>
      </c>
      <c r="D58" s="192" t="s">
        <v>65</v>
      </c>
      <c r="E58" s="298">
        <v>0</v>
      </c>
      <c r="F58" s="196"/>
      <c r="G58" s="161">
        <f t="shared" si="0"/>
        <v>0</v>
      </c>
    </row>
    <row r="59" spans="1:7" s="25" customFormat="1" ht="24" customHeight="1" thickBot="1" x14ac:dyDescent="0.4">
      <c r="A59" s="159">
        <v>57</v>
      </c>
      <c r="B59" s="293" t="s">
        <v>122</v>
      </c>
      <c r="C59" s="293"/>
      <c r="D59" s="293"/>
      <c r="E59" s="293"/>
      <c r="F59" s="293"/>
      <c r="G59" s="160">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1piwX8tOFm7fPoVmmHVMhVAijtBcKzg+ZUNKiAbhYr/uJY+p8rw5tg6soP67SOFBR98bZkg0JJV8MSGlFhtaAA==" saltValue="34psPuGwqPER9p8vdSlrdw==" spinCount="100000" sheet="1" objects="1" scenarios="1" selectLockedCells="1"/>
  <mergeCells count="2">
    <mergeCell ref="A1:G1"/>
    <mergeCell ref="B59:F59"/>
  </mergeCells>
  <pageMargins left="0.7" right="0.7" top="0.75" bottom="0.75" header="0.3" footer="0.3"/>
  <pageSetup scale="60" fitToWidth="0" fitToHeight="0" orientation="portrait" r:id="rId1"/>
  <rowBreaks count="1" manualBreakCount="1">
    <brk id="4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F08B-8B58-4875-A0DF-5832F8BECB6B}">
  <sheetPr>
    <tabColor theme="2" tint="-0.749992370372631"/>
  </sheetPr>
  <dimension ref="A1:G68"/>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94" t="s">
        <v>153</v>
      </c>
      <c r="B1" s="295"/>
      <c r="C1" s="295"/>
      <c r="D1" s="295"/>
      <c r="E1" s="295"/>
      <c r="F1" s="295"/>
      <c r="G1" s="296"/>
    </row>
    <row r="2" spans="1:7" s="25" customFormat="1" ht="30" customHeight="1" x14ac:dyDescent="0.25">
      <c r="A2" s="147" t="s">
        <v>42</v>
      </c>
      <c r="B2" s="148" t="str">
        <f>'[2]Original Items Condensed'!C8</f>
        <v>Code Number</v>
      </c>
      <c r="C2" s="148" t="s">
        <v>41</v>
      </c>
      <c r="D2" s="149" t="s">
        <v>40</v>
      </c>
      <c r="E2" s="149" t="s">
        <v>39</v>
      </c>
      <c r="F2" s="150" t="s">
        <v>38</v>
      </c>
      <c r="G2" s="151" t="s">
        <v>37</v>
      </c>
    </row>
    <row r="3" spans="1:7" s="25" customFormat="1" ht="24" customHeight="1" x14ac:dyDescent="0.2">
      <c r="A3" s="192">
        <v>1</v>
      </c>
      <c r="B3" s="190" t="s">
        <v>67</v>
      </c>
      <c r="C3" s="194" t="s">
        <v>66</v>
      </c>
      <c r="D3" s="192" t="s">
        <v>60</v>
      </c>
      <c r="E3" s="298">
        <v>108</v>
      </c>
      <c r="F3" s="196"/>
      <c r="G3" s="191">
        <f>SUM(E3*F3)</f>
        <v>0</v>
      </c>
    </row>
    <row r="4" spans="1:7" s="25" customFormat="1" ht="24" customHeight="1" x14ac:dyDescent="0.2">
      <c r="A4" s="192">
        <v>2</v>
      </c>
      <c r="B4" s="190" t="s">
        <v>67</v>
      </c>
      <c r="C4" s="194" t="s">
        <v>80</v>
      </c>
      <c r="D4" s="192" t="s">
        <v>60</v>
      </c>
      <c r="E4" s="298">
        <v>473</v>
      </c>
      <c r="F4" s="196"/>
      <c r="G4" s="191">
        <f t="shared" ref="G4:G58" si="0">SUM(E4*F4)</f>
        <v>0</v>
      </c>
    </row>
    <row r="5" spans="1:7" s="25" customFormat="1" ht="24" customHeight="1" x14ac:dyDescent="0.2">
      <c r="A5" s="192">
        <v>3</v>
      </c>
      <c r="B5" s="190" t="s">
        <v>67</v>
      </c>
      <c r="C5" s="194" t="s">
        <v>56</v>
      </c>
      <c r="D5" s="192" t="s">
        <v>62</v>
      </c>
      <c r="E5" s="298">
        <v>138</v>
      </c>
      <c r="F5" s="196"/>
      <c r="G5" s="191">
        <f t="shared" si="0"/>
        <v>0</v>
      </c>
    </row>
    <row r="6" spans="1:7" s="25" customFormat="1" ht="24" customHeight="1" x14ac:dyDescent="0.2">
      <c r="A6" s="192">
        <v>4</v>
      </c>
      <c r="B6" s="190" t="s">
        <v>67</v>
      </c>
      <c r="C6" s="194" t="s">
        <v>81</v>
      </c>
      <c r="D6" s="192" t="s">
        <v>62</v>
      </c>
      <c r="E6" s="298">
        <v>227</v>
      </c>
      <c r="F6" s="196"/>
      <c r="G6" s="191">
        <f t="shared" si="0"/>
        <v>0</v>
      </c>
    </row>
    <row r="7" spans="1:7" s="25" customFormat="1" ht="24" customHeight="1" x14ac:dyDescent="0.2">
      <c r="A7" s="192">
        <v>5</v>
      </c>
      <c r="B7" s="190">
        <v>44000300</v>
      </c>
      <c r="C7" s="194" t="s">
        <v>57</v>
      </c>
      <c r="D7" s="192" t="s">
        <v>82</v>
      </c>
      <c r="E7" s="298">
        <v>92</v>
      </c>
      <c r="F7" s="196"/>
      <c r="G7" s="191">
        <f t="shared" si="0"/>
        <v>0</v>
      </c>
    </row>
    <row r="8" spans="1:7" s="25" customFormat="1" ht="24" customHeight="1" x14ac:dyDescent="0.2">
      <c r="A8" s="192">
        <v>6</v>
      </c>
      <c r="B8" s="190">
        <v>44000500</v>
      </c>
      <c r="C8" s="194" t="s">
        <v>58</v>
      </c>
      <c r="D8" s="192" t="s">
        <v>82</v>
      </c>
      <c r="E8" s="298">
        <v>131</v>
      </c>
      <c r="F8" s="196"/>
      <c r="G8" s="191">
        <f t="shared" si="0"/>
        <v>0</v>
      </c>
    </row>
    <row r="9" spans="1:7" s="25" customFormat="1" ht="24" customHeight="1" x14ac:dyDescent="0.2">
      <c r="A9" s="192">
        <v>7</v>
      </c>
      <c r="B9" s="190">
        <v>44000600</v>
      </c>
      <c r="C9" s="194" t="s">
        <v>83</v>
      </c>
      <c r="D9" s="192" t="s">
        <v>65</v>
      </c>
      <c r="E9" s="298">
        <v>247</v>
      </c>
      <c r="F9" s="196"/>
      <c r="G9" s="191">
        <f t="shared" si="0"/>
        <v>0</v>
      </c>
    </row>
    <row r="10" spans="1:7" s="25" customFormat="1" ht="24" customHeight="1" x14ac:dyDescent="0.2">
      <c r="A10" s="192">
        <v>8</v>
      </c>
      <c r="B10" s="190" t="s">
        <v>67</v>
      </c>
      <c r="C10" s="194" t="s">
        <v>84</v>
      </c>
      <c r="D10" s="192" t="s">
        <v>62</v>
      </c>
      <c r="E10" s="298">
        <v>1007</v>
      </c>
      <c r="F10" s="196"/>
      <c r="G10" s="191">
        <f t="shared" si="0"/>
        <v>0</v>
      </c>
    </row>
    <row r="11" spans="1:7" s="25" customFormat="1" ht="24" customHeight="1" x14ac:dyDescent="0.2">
      <c r="A11" s="192">
        <v>9</v>
      </c>
      <c r="B11" s="190" t="s">
        <v>67</v>
      </c>
      <c r="C11" s="194" t="s">
        <v>85</v>
      </c>
      <c r="D11" s="192" t="s">
        <v>65</v>
      </c>
      <c r="E11" s="298">
        <v>2264</v>
      </c>
      <c r="F11" s="196"/>
      <c r="G11" s="191">
        <f t="shared" si="0"/>
        <v>0</v>
      </c>
    </row>
    <row r="12" spans="1:7" s="25" customFormat="1" ht="24" customHeight="1" x14ac:dyDescent="0.2">
      <c r="A12" s="192">
        <v>10</v>
      </c>
      <c r="B12" s="190" t="s">
        <v>67</v>
      </c>
      <c r="C12" s="194" t="s">
        <v>55</v>
      </c>
      <c r="D12" s="192" t="s">
        <v>62</v>
      </c>
      <c r="E12" s="298">
        <v>0</v>
      </c>
      <c r="F12" s="196"/>
      <c r="G12" s="191">
        <f t="shared" si="0"/>
        <v>0</v>
      </c>
    </row>
    <row r="13" spans="1:7" s="25" customFormat="1" ht="24" customHeight="1" x14ac:dyDescent="0.2">
      <c r="A13" s="192">
        <v>11</v>
      </c>
      <c r="B13" s="190" t="s">
        <v>67</v>
      </c>
      <c r="C13" s="194" t="s">
        <v>129</v>
      </c>
      <c r="D13" s="192" t="s">
        <v>60</v>
      </c>
      <c r="E13" s="298">
        <v>0</v>
      </c>
      <c r="F13" s="196"/>
      <c r="G13" s="191">
        <f t="shared" si="0"/>
        <v>0</v>
      </c>
    </row>
    <row r="14" spans="1:7" s="25" customFormat="1" ht="24" customHeight="1" x14ac:dyDescent="0.2">
      <c r="A14" s="192">
        <v>12</v>
      </c>
      <c r="B14" s="190">
        <v>31101100</v>
      </c>
      <c r="C14" s="194" t="s">
        <v>86</v>
      </c>
      <c r="D14" s="192" t="s">
        <v>60</v>
      </c>
      <c r="E14" s="298">
        <v>261</v>
      </c>
      <c r="F14" s="196"/>
      <c r="G14" s="191">
        <f t="shared" si="0"/>
        <v>0</v>
      </c>
    </row>
    <row r="15" spans="1:7" s="25" customFormat="1" ht="24" customHeight="1" x14ac:dyDescent="0.2">
      <c r="A15" s="192">
        <v>13</v>
      </c>
      <c r="B15" s="190">
        <v>20800150</v>
      </c>
      <c r="C15" s="194" t="s">
        <v>51</v>
      </c>
      <c r="D15" s="192" t="s">
        <v>60</v>
      </c>
      <c r="E15" s="298">
        <v>266</v>
      </c>
      <c r="F15" s="196"/>
      <c r="G15" s="191">
        <f t="shared" si="0"/>
        <v>0</v>
      </c>
    </row>
    <row r="16" spans="1:7" s="25" customFormat="1" ht="24" customHeight="1" x14ac:dyDescent="0.2">
      <c r="A16" s="192">
        <v>14</v>
      </c>
      <c r="B16" s="190" t="s">
        <v>67</v>
      </c>
      <c r="C16" s="194" t="s">
        <v>87</v>
      </c>
      <c r="D16" s="192" t="s">
        <v>60</v>
      </c>
      <c r="E16" s="298">
        <v>0</v>
      </c>
      <c r="F16" s="196"/>
      <c r="G16" s="191">
        <f t="shared" si="0"/>
        <v>0</v>
      </c>
    </row>
    <row r="17" spans="1:7" s="25" customFormat="1" ht="24" customHeight="1" x14ac:dyDescent="0.2">
      <c r="A17" s="192">
        <v>15</v>
      </c>
      <c r="B17" s="190" t="s">
        <v>67</v>
      </c>
      <c r="C17" s="194" t="s">
        <v>130</v>
      </c>
      <c r="D17" s="192" t="s">
        <v>60</v>
      </c>
      <c r="E17" s="298">
        <v>0</v>
      </c>
      <c r="F17" s="196"/>
      <c r="G17" s="191">
        <f t="shared" si="0"/>
        <v>0</v>
      </c>
    </row>
    <row r="18" spans="1:7" s="25" customFormat="1" ht="24" customHeight="1" x14ac:dyDescent="0.2">
      <c r="A18" s="192">
        <v>16</v>
      </c>
      <c r="B18" s="190" t="s">
        <v>67</v>
      </c>
      <c r="C18" s="194" t="s">
        <v>54</v>
      </c>
      <c r="D18" s="192" t="s">
        <v>64</v>
      </c>
      <c r="E18" s="298">
        <v>70</v>
      </c>
      <c r="F18" s="196"/>
      <c r="G18" s="191">
        <f t="shared" si="0"/>
        <v>0</v>
      </c>
    </row>
    <row r="19" spans="1:7" s="25" customFormat="1" ht="24" customHeight="1" x14ac:dyDescent="0.2">
      <c r="A19" s="192">
        <v>17</v>
      </c>
      <c r="B19" s="190">
        <v>35300300</v>
      </c>
      <c r="C19" s="194" t="s">
        <v>131</v>
      </c>
      <c r="D19" s="192" t="s">
        <v>62</v>
      </c>
      <c r="E19" s="298">
        <v>39</v>
      </c>
      <c r="F19" s="196"/>
      <c r="G19" s="191">
        <f t="shared" si="0"/>
        <v>0</v>
      </c>
    </row>
    <row r="20" spans="1:7" s="25" customFormat="1" ht="24" customHeight="1" x14ac:dyDescent="0.2">
      <c r="A20" s="192">
        <v>18</v>
      </c>
      <c r="B20" s="190">
        <v>35300500</v>
      </c>
      <c r="C20" s="194" t="s">
        <v>132</v>
      </c>
      <c r="D20" s="192" t="s">
        <v>62</v>
      </c>
      <c r="E20" s="298">
        <v>0</v>
      </c>
      <c r="F20" s="196"/>
      <c r="G20" s="191">
        <f t="shared" si="0"/>
        <v>0</v>
      </c>
    </row>
    <row r="21" spans="1:7" s="25" customFormat="1" ht="24" customHeight="1" x14ac:dyDescent="0.2">
      <c r="A21" s="192">
        <v>19</v>
      </c>
      <c r="B21" s="190" t="s">
        <v>67</v>
      </c>
      <c r="C21" s="194" t="s">
        <v>133</v>
      </c>
      <c r="D21" s="192" t="s">
        <v>62</v>
      </c>
      <c r="E21" s="298">
        <v>32</v>
      </c>
      <c r="F21" s="196"/>
      <c r="G21" s="191">
        <f t="shared" si="0"/>
        <v>0</v>
      </c>
    </row>
    <row r="22" spans="1:7" s="25" customFormat="1" ht="24" customHeight="1" x14ac:dyDescent="0.2">
      <c r="A22" s="192">
        <v>20</v>
      </c>
      <c r="B22" s="190" t="s">
        <v>67</v>
      </c>
      <c r="C22" s="194" t="s">
        <v>134</v>
      </c>
      <c r="D22" s="192" t="s">
        <v>62</v>
      </c>
      <c r="E22" s="298">
        <v>0</v>
      </c>
      <c r="F22" s="196"/>
      <c r="G22" s="191">
        <f t="shared" si="0"/>
        <v>0</v>
      </c>
    </row>
    <row r="23" spans="1:7" s="25" customFormat="1" ht="24" customHeight="1" x14ac:dyDescent="0.2">
      <c r="A23" s="192">
        <v>21</v>
      </c>
      <c r="B23" s="190" t="s">
        <v>67</v>
      </c>
      <c r="C23" s="194" t="s">
        <v>135</v>
      </c>
      <c r="D23" s="192" t="s">
        <v>62</v>
      </c>
      <c r="E23" s="298">
        <v>1045</v>
      </c>
      <c r="F23" s="196"/>
      <c r="G23" s="191">
        <f t="shared" si="0"/>
        <v>0</v>
      </c>
    </row>
    <row r="24" spans="1:7" s="25" customFormat="1" ht="24" customHeight="1" x14ac:dyDescent="0.2">
      <c r="A24" s="192">
        <v>22</v>
      </c>
      <c r="B24" s="190" t="s">
        <v>67</v>
      </c>
      <c r="C24" s="194" t="s">
        <v>136</v>
      </c>
      <c r="D24" s="192" t="s">
        <v>62</v>
      </c>
      <c r="E24" s="298">
        <v>71</v>
      </c>
      <c r="F24" s="196"/>
      <c r="G24" s="191">
        <f t="shared" si="0"/>
        <v>0</v>
      </c>
    </row>
    <row r="25" spans="1:7" s="25" customFormat="1" ht="24" customHeight="1" x14ac:dyDescent="0.2">
      <c r="A25" s="192">
        <v>23</v>
      </c>
      <c r="B25" s="190" t="s">
        <v>67</v>
      </c>
      <c r="C25" s="194" t="s">
        <v>137</v>
      </c>
      <c r="D25" s="192" t="s">
        <v>65</v>
      </c>
      <c r="E25" s="298">
        <v>2264</v>
      </c>
      <c r="F25" s="196"/>
      <c r="G25" s="191">
        <f t="shared" si="0"/>
        <v>0</v>
      </c>
    </row>
    <row r="26" spans="1:7" s="25" customFormat="1" ht="24" customHeight="1" x14ac:dyDescent="0.2">
      <c r="A26" s="192">
        <v>24</v>
      </c>
      <c r="B26" s="190" t="s">
        <v>67</v>
      </c>
      <c r="C26" s="194" t="s">
        <v>138</v>
      </c>
      <c r="D26" s="192" t="s">
        <v>65</v>
      </c>
      <c r="E26" s="298">
        <v>973</v>
      </c>
      <c r="F26" s="196"/>
      <c r="G26" s="191">
        <f t="shared" si="0"/>
        <v>0</v>
      </c>
    </row>
    <row r="27" spans="1:7" s="25" customFormat="1" ht="24" customHeight="1" x14ac:dyDescent="0.2">
      <c r="A27" s="192">
        <v>25</v>
      </c>
      <c r="B27" s="190" t="s">
        <v>67</v>
      </c>
      <c r="C27" s="194" t="s">
        <v>88</v>
      </c>
      <c r="D27" s="192" t="s">
        <v>65</v>
      </c>
      <c r="E27" s="298">
        <v>185</v>
      </c>
      <c r="F27" s="196"/>
      <c r="G27" s="191">
        <f t="shared" si="0"/>
        <v>0</v>
      </c>
    </row>
    <row r="28" spans="1:7" s="25" customFormat="1" ht="24" customHeight="1" x14ac:dyDescent="0.2">
      <c r="A28" s="192">
        <v>26</v>
      </c>
      <c r="B28" s="190" t="s">
        <v>67</v>
      </c>
      <c r="C28" s="194" t="s">
        <v>89</v>
      </c>
      <c r="D28" s="192" t="s">
        <v>65</v>
      </c>
      <c r="E28" s="298">
        <v>62</v>
      </c>
      <c r="F28" s="196"/>
      <c r="G28" s="191">
        <f t="shared" si="0"/>
        <v>0</v>
      </c>
    </row>
    <row r="29" spans="1:7" s="25" customFormat="1" ht="24" customHeight="1" x14ac:dyDescent="0.2">
      <c r="A29" s="192">
        <v>27</v>
      </c>
      <c r="B29" s="190" t="s">
        <v>67</v>
      </c>
      <c r="C29" s="194" t="s">
        <v>139</v>
      </c>
      <c r="D29" s="192" t="s">
        <v>65</v>
      </c>
      <c r="E29" s="298">
        <v>82</v>
      </c>
      <c r="F29" s="196"/>
      <c r="G29" s="191">
        <f t="shared" si="0"/>
        <v>0</v>
      </c>
    </row>
    <row r="30" spans="1:7" s="25" customFormat="1" ht="24" customHeight="1" x14ac:dyDescent="0.2">
      <c r="A30" s="192">
        <v>28</v>
      </c>
      <c r="B30" s="190" t="s">
        <v>67</v>
      </c>
      <c r="C30" s="194" t="s">
        <v>140</v>
      </c>
      <c r="D30" s="192" t="s">
        <v>61</v>
      </c>
      <c r="E30" s="298">
        <v>163</v>
      </c>
      <c r="F30" s="196"/>
      <c r="G30" s="191">
        <f t="shared" si="0"/>
        <v>0</v>
      </c>
    </row>
    <row r="31" spans="1:7" s="25" customFormat="1" ht="24" customHeight="1" x14ac:dyDescent="0.2">
      <c r="A31" s="192">
        <v>29</v>
      </c>
      <c r="B31" s="190" t="s">
        <v>67</v>
      </c>
      <c r="C31" s="194" t="s">
        <v>141</v>
      </c>
      <c r="D31" s="192" t="s">
        <v>65</v>
      </c>
      <c r="E31" s="298">
        <v>0</v>
      </c>
      <c r="F31" s="196"/>
      <c r="G31" s="191">
        <f t="shared" si="0"/>
        <v>0</v>
      </c>
    </row>
    <row r="32" spans="1:7" s="25" customFormat="1" ht="24" customHeight="1" x14ac:dyDescent="0.2">
      <c r="A32" s="192">
        <v>30</v>
      </c>
      <c r="B32" s="190" t="s">
        <v>67</v>
      </c>
      <c r="C32" s="194" t="s">
        <v>90</v>
      </c>
      <c r="D32" s="192" t="s">
        <v>65</v>
      </c>
      <c r="E32" s="298">
        <v>0</v>
      </c>
      <c r="F32" s="196"/>
      <c r="G32" s="191">
        <f t="shared" si="0"/>
        <v>0</v>
      </c>
    </row>
    <row r="33" spans="1:7" s="25" customFormat="1" ht="24" customHeight="1" x14ac:dyDescent="0.2">
      <c r="A33" s="192">
        <v>31</v>
      </c>
      <c r="B33" s="190">
        <v>40600290</v>
      </c>
      <c r="C33" s="194" t="s">
        <v>52</v>
      </c>
      <c r="D33" s="192" t="s">
        <v>63</v>
      </c>
      <c r="E33" s="298">
        <v>64</v>
      </c>
      <c r="F33" s="196"/>
      <c r="G33" s="191">
        <f t="shared" si="0"/>
        <v>0</v>
      </c>
    </row>
    <row r="34" spans="1:7" s="25" customFormat="1" ht="24" customHeight="1" x14ac:dyDescent="0.2">
      <c r="A34" s="192">
        <v>32</v>
      </c>
      <c r="B34" s="190" t="s">
        <v>67</v>
      </c>
      <c r="C34" s="194" t="s">
        <v>142</v>
      </c>
      <c r="D34" s="192" t="s">
        <v>64</v>
      </c>
      <c r="E34" s="298">
        <v>3</v>
      </c>
      <c r="F34" s="196"/>
      <c r="G34" s="191">
        <f t="shared" si="0"/>
        <v>0</v>
      </c>
    </row>
    <row r="35" spans="1:7" s="25" customFormat="1" ht="24" customHeight="1" x14ac:dyDescent="0.2">
      <c r="A35" s="192">
        <v>33</v>
      </c>
      <c r="B35" s="190">
        <v>40604062</v>
      </c>
      <c r="C35" s="194" t="s">
        <v>143</v>
      </c>
      <c r="D35" s="192" t="s">
        <v>64</v>
      </c>
      <c r="E35" s="298">
        <v>2</v>
      </c>
      <c r="F35" s="196"/>
      <c r="G35" s="191">
        <f t="shared" si="0"/>
        <v>0</v>
      </c>
    </row>
    <row r="36" spans="1:7" s="25" customFormat="1" ht="24" customHeight="1" x14ac:dyDescent="0.2">
      <c r="A36" s="192">
        <v>34</v>
      </c>
      <c r="B36" s="190" t="s">
        <v>67</v>
      </c>
      <c r="C36" s="194" t="s">
        <v>144</v>
      </c>
      <c r="D36" s="192" t="s">
        <v>64</v>
      </c>
      <c r="E36" s="298">
        <v>5</v>
      </c>
      <c r="F36" s="196"/>
      <c r="G36" s="191">
        <f t="shared" si="0"/>
        <v>0</v>
      </c>
    </row>
    <row r="37" spans="1:7" s="25" customFormat="1" ht="24" customHeight="1" x14ac:dyDescent="0.2">
      <c r="A37" s="192">
        <v>35</v>
      </c>
      <c r="B37" s="190" t="s">
        <v>67</v>
      </c>
      <c r="C37" s="194" t="s">
        <v>145</v>
      </c>
      <c r="D37" s="192" t="s">
        <v>64</v>
      </c>
      <c r="E37" s="298">
        <v>0</v>
      </c>
      <c r="F37" s="196"/>
      <c r="G37" s="191">
        <f t="shared" si="0"/>
        <v>0</v>
      </c>
    </row>
    <row r="38" spans="1:7" s="25" customFormat="1" ht="24" customHeight="1" x14ac:dyDescent="0.2">
      <c r="A38" s="192">
        <v>36</v>
      </c>
      <c r="B38" s="190">
        <v>60600605</v>
      </c>
      <c r="C38" s="194" t="s">
        <v>53</v>
      </c>
      <c r="D38" s="192" t="s">
        <v>82</v>
      </c>
      <c r="E38" s="298">
        <v>124</v>
      </c>
      <c r="F38" s="196"/>
      <c r="G38" s="191">
        <f t="shared" si="0"/>
        <v>0</v>
      </c>
    </row>
    <row r="39" spans="1:7" s="25" customFormat="1" ht="24" customHeight="1" x14ac:dyDescent="0.2">
      <c r="A39" s="192">
        <v>37</v>
      </c>
      <c r="B39" s="190" t="s">
        <v>67</v>
      </c>
      <c r="C39" s="194" t="s">
        <v>91</v>
      </c>
      <c r="D39" s="192" t="s">
        <v>82</v>
      </c>
      <c r="E39" s="298">
        <v>117</v>
      </c>
      <c r="F39" s="196"/>
      <c r="G39" s="191">
        <f t="shared" si="0"/>
        <v>0</v>
      </c>
    </row>
    <row r="40" spans="1:7" s="25" customFormat="1" ht="24" customHeight="1" x14ac:dyDescent="0.2">
      <c r="A40" s="192">
        <v>38</v>
      </c>
      <c r="B40" s="190" t="s">
        <v>67</v>
      </c>
      <c r="C40" s="194" t="s">
        <v>92</v>
      </c>
      <c r="D40" s="192" t="s">
        <v>82</v>
      </c>
      <c r="E40" s="298">
        <v>15</v>
      </c>
      <c r="F40" s="196"/>
      <c r="G40" s="191">
        <f t="shared" si="0"/>
        <v>0</v>
      </c>
    </row>
    <row r="41" spans="1:7" s="25" customFormat="1" ht="24" customHeight="1" x14ac:dyDescent="0.2">
      <c r="A41" s="192">
        <v>39</v>
      </c>
      <c r="B41" s="190" t="s">
        <v>67</v>
      </c>
      <c r="C41" s="194" t="s">
        <v>93</v>
      </c>
      <c r="D41" s="192" t="s">
        <v>61</v>
      </c>
      <c r="E41" s="298">
        <v>0</v>
      </c>
      <c r="F41" s="196"/>
      <c r="G41" s="191">
        <f t="shared" si="0"/>
        <v>0</v>
      </c>
    </row>
    <row r="42" spans="1:7" s="25" customFormat="1" ht="24" customHeight="1" x14ac:dyDescent="0.2">
      <c r="A42" s="192">
        <v>40</v>
      </c>
      <c r="B42" s="190" t="s">
        <v>67</v>
      </c>
      <c r="C42" s="194" t="s">
        <v>94</v>
      </c>
      <c r="D42" s="192" t="s">
        <v>61</v>
      </c>
      <c r="E42" s="298">
        <v>0</v>
      </c>
      <c r="F42" s="196"/>
      <c r="G42" s="191">
        <f t="shared" si="0"/>
        <v>0</v>
      </c>
    </row>
    <row r="43" spans="1:7" s="25" customFormat="1" ht="24" customHeight="1" x14ac:dyDescent="0.2">
      <c r="A43" s="192">
        <v>41</v>
      </c>
      <c r="B43" s="190" t="s">
        <v>67</v>
      </c>
      <c r="C43" s="194" t="s">
        <v>146</v>
      </c>
      <c r="D43" s="192" t="s">
        <v>61</v>
      </c>
      <c r="E43" s="298">
        <v>2</v>
      </c>
      <c r="F43" s="196"/>
      <c r="G43" s="191">
        <f t="shared" si="0"/>
        <v>0</v>
      </c>
    </row>
    <row r="44" spans="1:7" s="25" customFormat="1" ht="24" customHeight="1" x14ac:dyDescent="0.2">
      <c r="A44" s="192">
        <v>42</v>
      </c>
      <c r="B44" s="190" t="s">
        <v>67</v>
      </c>
      <c r="C44" s="194" t="s">
        <v>59</v>
      </c>
      <c r="D44" s="192" t="s">
        <v>61</v>
      </c>
      <c r="E44" s="298">
        <v>1</v>
      </c>
      <c r="F44" s="196"/>
      <c r="G44" s="191">
        <f t="shared" si="0"/>
        <v>0</v>
      </c>
    </row>
    <row r="45" spans="1:7" s="25" customFormat="1" ht="24" customHeight="1" x14ac:dyDescent="0.2">
      <c r="A45" s="192">
        <v>43</v>
      </c>
      <c r="B45" s="190" t="s">
        <v>67</v>
      </c>
      <c r="C45" s="194" t="s">
        <v>68</v>
      </c>
      <c r="D45" s="192" t="s">
        <v>61</v>
      </c>
      <c r="E45" s="298">
        <v>1</v>
      </c>
      <c r="F45" s="196"/>
      <c r="G45" s="191">
        <f t="shared" si="0"/>
        <v>0</v>
      </c>
    </row>
    <row r="46" spans="1:7" s="25" customFormat="1" ht="24" customHeight="1" x14ac:dyDescent="0.2">
      <c r="A46" s="192">
        <v>44</v>
      </c>
      <c r="B46" s="190" t="s">
        <v>67</v>
      </c>
      <c r="C46" s="194" t="s">
        <v>95</v>
      </c>
      <c r="D46" s="192" t="s">
        <v>82</v>
      </c>
      <c r="E46" s="298">
        <v>0</v>
      </c>
      <c r="F46" s="196"/>
      <c r="G46" s="191">
        <f t="shared" si="0"/>
        <v>0</v>
      </c>
    </row>
    <row r="47" spans="1:7" s="25" customFormat="1" ht="24" customHeight="1" x14ac:dyDescent="0.2">
      <c r="A47" s="192">
        <v>45</v>
      </c>
      <c r="B47" s="190" t="s">
        <v>67</v>
      </c>
      <c r="C47" s="194" t="s">
        <v>96</v>
      </c>
      <c r="D47" s="192" t="s">
        <v>82</v>
      </c>
      <c r="E47" s="298">
        <v>64</v>
      </c>
      <c r="F47" s="196"/>
      <c r="G47" s="191">
        <f t="shared" si="0"/>
        <v>0</v>
      </c>
    </row>
    <row r="48" spans="1:7" s="25" customFormat="1" ht="24" customHeight="1" x14ac:dyDescent="0.2">
      <c r="A48" s="192">
        <v>46</v>
      </c>
      <c r="B48" s="190" t="s">
        <v>67</v>
      </c>
      <c r="C48" s="194" t="s">
        <v>97</v>
      </c>
      <c r="D48" s="192" t="s">
        <v>82</v>
      </c>
      <c r="E48" s="298">
        <v>216</v>
      </c>
      <c r="F48" s="196"/>
      <c r="G48" s="191">
        <f t="shared" si="0"/>
        <v>0</v>
      </c>
    </row>
    <row r="49" spans="1:7" s="25" customFormat="1" ht="24" customHeight="1" x14ac:dyDescent="0.2">
      <c r="A49" s="192">
        <v>47</v>
      </c>
      <c r="B49" s="190" t="s">
        <v>67</v>
      </c>
      <c r="C49" s="194" t="s">
        <v>147</v>
      </c>
      <c r="D49" s="192" t="s">
        <v>82</v>
      </c>
      <c r="E49" s="298">
        <v>0</v>
      </c>
      <c r="F49" s="196"/>
      <c r="G49" s="191">
        <f t="shared" si="0"/>
        <v>0</v>
      </c>
    </row>
    <row r="50" spans="1:7" s="25" customFormat="1" ht="24" customHeight="1" x14ac:dyDescent="0.2">
      <c r="A50" s="192">
        <v>48</v>
      </c>
      <c r="B50" s="190" t="s">
        <v>67</v>
      </c>
      <c r="C50" s="194" t="s">
        <v>98</v>
      </c>
      <c r="D50" s="192" t="s">
        <v>61</v>
      </c>
      <c r="E50" s="298">
        <v>0</v>
      </c>
      <c r="F50" s="196"/>
      <c r="G50" s="191">
        <f t="shared" si="0"/>
        <v>0</v>
      </c>
    </row>
    <row r="51" spans="1:7" s="25" customFormat="1" ht="24" customHeight="1" x14ac:dyDescent="0.2">
      <c r="A51" s="192">
        <v>49</v>
      </c>
      <c r="B51" s="190">
        <v>60100085</v>
      </c>
      <c r="C51" s="194" t="s">
        <v>99</v>
      </c>
      <c r="D51" s="192" t="s">
        <v>62</v>
      </c>
      <c r="E51" s="298">
        <v>0</v>
      </c>
      <c r="F51" s="196"/>
      <c r="G51" s="191">
        <f t="shared" si="0"/>
        <v>0</v>
      </c>
    </row>
    <row r="52" spans="1:7" s="25" customFormat="1" ht="24" customHeight="1" x14ac:dyDescent="0.2">
      <c r="A52" s="192">
        <v>50</v>
      </c>
      <c r="B52" s="190" t="s">
        <v>67</v>
      </c>
      <c r="C52" s="194" t="s">
        <v>100</v>
      </c>
      <c r="D52" s="192" t="s">
        <v>60</v>
      </c>
      <c r="E52" s="298">
        <v>6</v>
      </c>
      <c r="F52" s="196"/>
      <c r="G52" s="191">
        <f t="shared" si="0"/>
        <v>0</v>
      </c>
    </row>
    <row r="53" spans="1:7" s="25" customFormat="1" ht="24" customHeight="1" x14ac:dyDescent="0.2">
      <c r="A53" s="192">
        <v>51</v>
      </c>
      <c r="B53" s="190" t="s">
        <v>67</v>
      </c>
      <c r="C53" s="194" t="s">
        <v>148</v>
      </c>
      <c r="D53" s="192" t="s">
        <v>62</v>
      </c>
      <c r="E53" s="298">
        <v>10</v>
      </c>
      <c r="F53" s="196"/>
      <c r="G53" s="191">
        <f t="shared" si="0"/>
        <v>0</v>
      </c>
    </row>
    <row r="54" spans="1:7" s="25" customFormat="1" ht="24" customHeight="1" x14ac:dyDescent="0.2">
      <c r="A54" s="192">
        <v>52</v>
      </c>
      <c r="B54" s="190" t="s">
        <v>67</v>
      </c>
      <c r="C54" s="194" t="s">
        <v>149</v>
      </c>
      <c r="D54" s="192" t="s">
        <v>65</v>
      </c>
      <c r="E54" s="298">
        <v>64</v>
      </c>
      <c r="F54" s="196"/>
      <c r="G54" s="191">
        <f t="shared" si="0"/>
        <v>0</v>
      </c>
    </row>
    <row r="55" spans="1:7" s="25" customFormat="1" ht="24" customHeight="1" x14ac:dyDescent="0.2">
      <c r="A55" s="192">
        <v>53</v>
      </c>
      <c r="B55" s="190" t="s">
        <v>67</v>
      </c>
      <c r="C55" s="194" t="s">
        <v>101</v>
      </c>
      <c r="D55" s="192" t="s">
        <v>61</v>
      </c>
      <c r="E55" s="298">
        <v>0</v>
      </c>
      <c r="F55" s="196"/>
      <c r="G55" s="191">
        <f t="shared" si="0"/>
        <v>0</v>
      </c>
    </row>
    <row r="56" spans="1:7" s="25" customFormat="1" ht="24" customHeight="1" x14ac:dyDescent="0.2">
      <c r="A56" s="192">
        <v>54</v>
      </c>
      <c r="B56" s="190" t="s">
        <v>67</v>
      </c>
      <c r="C56" s="194" t="s">
        <v>102</v>
      </c>
      <c r="D56" s="192" t="s">
        <v>61</v>
      </c>
      <c r="E56" s="298">
        <v>0</v>
      </c>
      <c r="F56" s="196"/>
      <c r="G56" s="191">
        <f t="shared" si="0"/>
        <v>0</v>
      </c>
    </row>
    <row r="57" spans="1:7" s="25" customFormat="1" ht="24" customHeight="1" x14ac:dyDescent="0.2">
      <c r="A57" s="192">
        <v>55</v>
      </c>
      <c r="B57" s="190" t="s">
        <v>67</v>
      </c>
      <c r="C57" s="194" t="s">
        <v>150</v>
      </c>
      <c r="D57" s="192" t="s">
        <v>61</v>
      </c>
      <c r="E57" s="298">
        <v>0</v>
      </c>
      <c r="F57" s="196"/>
      <c r="G57" s="191">
        <f t="shared" si="0"/>
        <v>0</v>
      </c>
    </row>
    <row r="58" spans="1:7" s="25" customFormat="1" ht="24" customHeight="1" x14ac:dyDescent="0.2">
      <c r="A58" s="192">
        <v>56</v>
      </c>
      <c r="B58" s="190" t="s">
        <v>151</v>
      </c>
      <c r="C58" s="194" t="s">
        <v>152</v>
      </c>
      <c r="D58" s="192" t="s">
        <v>65</v>
      </c>
      <c r="E58" s="298">
        <v>0</v>
      </c>
      <c r="F58" s="196"/>
      <c r="G58" s="191">
        <f t="shared" si="0"/>
        <v>0</v>
      </c>
    </row>
    <row r="59" spans="1:7" s="25" customFormat="1" ht="24" customHeight="1" thickBot="1" x14ac:dyDescent="0.4">
      <c r="A59" s="152">
        <v>57</v>
      </c>
      <c r="B59" s="297" t="s">
        <v>123</v>
      </c>
      <c r="C59" s="297"/>
      <c r="D59" s="297"/>
      <c r="E59" s="297"/>
      <c r="F59" s="297"/>
      <c r="G59" s="153">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HlAPkdp0Die+xKBzxI5cKMBd2mQMSuH51uC06Lvfbzeus36gzBcomhR3glwvZnnNVvwO7BeRb3TTQqvjTfwiMw==" saltValue="T1hPI6AMLy/Em9X6ZStA9Q==" spinCount="100000" sheet="1" objects="1" scenarios="1" selectLockedCells="1"/>
  <mergeCells count="2">
    <mergeCell ref="A1:G1"/>
    <mergeCell ref="B59:F59"/>
  </mergeCells>
  <pageMargins left="0.7" right="0.7" top="0.75" bottom="0.75" header="0.3" footer="0.3"/>
  <pageSetup scale="60" fitToWidth="0" fitToHeight="0" orientation="portrait" r:id="rId1"/>
  <rowBreaks count="1" manualBreakCount="1">
    <brk id="4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Master Bid Tab</vt:lpstr>
      <vt:lpstr>Award Criteria Figure</vt:lpstr>
      <vt:lpstr>22901 BARRY</vt:lpstr>
      <vt:lpstr>22902 DRUMMOND</vt:lpstr>
      <vt:lpstr>22903 BELDEN</vt:lpstr>
      <vt:lpstr>22904 ARTHUR</vt:lpstr>
      <vt:lpstr>22905 BERTEAU</vt:lpstr>
      <vt:lpstr>22906 HORTENSE</vt:lpstr>
      <vt:lpstr>'22901 BARRY'!Print_Area</vt:lpstr>
      <vt:lpstr>'22902 DRUMMOND'!Print_Area</vt:lpstr>
      <vt:lpstr>'22903 BELDEN'!Print_Area</vt:lpstr>
      <vt:lpstr>'22904 ARTHUR'!Print_Area</vt:lpstr>
      <vt:lpstr>'22905 BERTEAU'!Print_Area</vt:lpstr>
      <vt:lpstr>'22906 HORTENSE'!Print_Area</vt:lpstr>
      <vt:lpstr>'Award Criteria Figure'!Print_Area</vt:lpstr>
      <vt:lpstr>'Master Bid Tab'!Print_Area</vt:lpstr>
      <vt:lpstr>'22901 BARRY'!Print_Titles</vt:lpstr>
      <vt:lpstr>'22902 DRUMMOND'!Print_Titles</vt:lpstr>
      <vt:lpstr>'22903 BELDEN'!Print_Titles</vt:lpstr>
      <vt:lpstr>'22904 ARTHUR'!Print_Titles</vt:lpstr>
      <vt:lpstr>'22905 BERTEAU'!Print_Titles</vt:lpstr>
      <vt:lpstr>'22906 HORTENSE'!Print_Titles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Dee Brookens</cp:lastModifiedBy>
  <cp:lastPrinted>2024-06-25T21:53:45Z</cp:lastPrinted>
  <dcterms:created xsi:type="dcterms:W3CDTF">2018-01-03T19:56:21Z</dcterms:created>
  <dcterms:modified xsi:type="dcterms:W3CDTF">2025-03-18T21:47:07Z</dcterms:modified>
</cp:coreProperties>
</file>