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Q:\Chicago Department of Transportation\WPA Streets\Mason 56th Hoyne\Construction\04 IFB\"/>
    </mc:Choice>
  </mc:AlternateContent>
  <xr:revisionPtr revIDLastSave="0" documentId="13_ncr:1_{B1AC47AC-935E-46A5-805C-93A54BD7A8C9}" xr6:coauthVersionLast="47" xr6:coauthVersionMax="47" xr10:uidLastSave="{00000000-0000-0000-0000-000000000000}"/>
  <bookViews>
    <workbookView xWindow="28680" yWindow="-120" windowWidth="29040" windowHeight="15720" xr2:uid="{00000000-000D-0000-FFFF-FFFF00000000}"/>
  </bookViews>
  <sheets>
    <sheet name="Master Bid Tab" sheetId="1" r:id="rId1"/>
    <sheet name="Award Criteria Figure" sheetId="5" r:id="rId2"/>
    <sheet name="N. Mason Ave." sheetId="13" r:id="rId3"/>
    <sheet name="W. 56th St" sheetId="12" r:id="rId4"/>
    <sheet name="S. Hoyne Ave." sheetId="9" r:id="rId5"/>
  </sheets>
  <externalReferences>
    <externalReference r:id="rId6"/>
    <externalReference r:id="rId7"/>
  </externalReferences>
  <definedNames>
    <definedName name="_xlnm.Print_Area" localSheetId="1">'Award Criteria Figure'!$A$1:$C$48</definedName>
    <definedName name="_xlnm.Print_Area" localSheetId="0">'Master Bid Tab'!$A$1:$D$46</definedName>
    <definedName name="_xlnm.Print_Area" localSheetId="2">'N. Mason Ave.'!$A$1:$G$119</definedName>
    <definedName name="_xlnm.Print_Area" localSheetId="4">'S. Hoyne Ave.'!$A$1:$G$119</definedName>
    <definedName name="_xlnm.Print_Area" localSheetId="3">'W. 56th St'!$A$1:$G$119</definedName>
    <definedName name="_xlnm.Print_Titles" localSheetId="2">'N. Mason Ave.'!$1:$2</definedName>
    <definedName name="_xlnm.Print_Titles" localSheetId="4">'S. Hoyne Ave.'!$1:$2</definedName>
    <definedName name="_xlnm.Print_Titles" localSheetId="3">'W. 56th St'!$1:$2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8" i="9" l="1"/>
  <c r="G117" i="9"/>
  <c r="G116" i="9"/>
  <c r="G115" i="9"/>
  <c r="G114" i="9"/>
  <c r="G113" i="9"/>
  <c r="G112" i="9"/>
  <c r="G111" i="9"/>
  <c r="G110" i="9"/>
  <c r="G109" i="9"/>
  <c r="G108" i="9"/>
  <c r="G107" i="9"/>
  <c r="G106" i="9"/>
  <c r="G105" i="9"/>
  <c r="G104" i="9"/>
  <c r="G103"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6" i="9"/>
  <c r="G5" i="9"/>
  <c r="G4" i="9"/>
  <c r="G3" i="9"/>
  <c r="G5" i="12"/>
  <c r="G118" i="12"/>
  <c r="G117" i="12"/>
  <c r="G116" i="12"/>
  <c r="G115" i="12"/>
  <c r="G114" i="12"/>
  <c r="G113" i="12"/>
  <c r="G112" i="12"/>
  <c r="G111" i="12"/>
  <c r="G110" i="12"/>
  <c r="G109" i="12"/>
  <c r="G108" i="12"/>
  <c r="G107" i="12"/>
  <c r="G106" i="12"/>
  <c r="G105" i="12"/>
  <c r="G104" i="12"/>
  <c r="G103" i="12"/>
  <c r="G102" i="12"/>
  <c r="G101" i="12"/>
  <c r="G100" i="12"/>
  <c r="G99" i="12"/>
  <c r="G98" i="12"/>
  <c r="G97" i="12"/>
  <c r="G96" i="12"/>
  <c r="G95" i="12"/>
  <c r="G94" i="12"/>
  <c r="G93" i="12"/>
  <c r="G92" i="12"/>
  <c r="G91" i="12"/>
  <c r="G90" i="12"/>
  <c r="G89" i="12"/>
  <c r="G88" i="12"/>
  <c r="G87" i="12"/>
  <c r="G86" i="12"/>
  <c r="G85" i="12"/>
  <c r="G84" i="12"/>
  <c r="G83" i="12"/>
  <c r="G82" i="12"/>
  <c r="G81" i="12"/>
  <c r="G80" i="12"/>
  <c r="G79" i="12"/>
  <c r="G78"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4" i="12"/>
  <c r="G3" i="12"/>
  <c r="G119" i="9" l="1"/>
  <c r="G119" i="12"/>
  <c r="A4" i="9"/>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4" i="12"/>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G118" i="13"/>
  <c r="G117" i="13"/>
  <c r="G116" i="13"/>
  <c r="G115" i="13"/>
  <c r="G114" i="13"/>
  <c r="G113" i="13"/>
  <c r="G112" i="13"/>
  <c r="G111" i="13"/>
  <c r="G110" i="13"/>
  <c r="G109" i="13"/>
  <c r="G108" i="13"/>
  <c r="G107" i="13"/>
  <c r="G106" i="13"/>
  <c r="G105" i="13"/>
  <c r="G104" i="13"/>
  <c r="G103" i="13"/>
  <c r="G102" i="13"/>
  <c r="G101" i="13"/>
  <c r="G100" i="13"/>
  <c r="G99" i="13"/>
  <c r="G98" i="13"/>
  <c r="G97" i="13"/>
  <c r="G96" i="13"/>
  <c r="G95" i="13"/>
  <c r="G94" i="13"/>
  <c r="G93" i="13"/>
  <c r="G92" i="13"/>
  <c r="G91" i="13"/>
  <c r="G90" i="13"/>
  <c r="G89" i="13"/>
  <c r="G88" i="13"/>
  <c r="G87" i="13"/>
  <c r="G86" i="13"/>
  <c r="G85" i="13"/>
  <c r="G84" i="13"/>
  <c r="G83" i="13"/>
  <c r="G82" i="13"/>
  <c r="G81" i="13"/>
  <c r="G80" i="13"/>
  <c r="G79" i="13"/>
  <c r="G78" i="13"/>
  <c r="G77" i="13"/>
  <c r="G76" i="13"/>
  <c r="G75" i="13"/>
  <c r="G74" i="13"/>
  <c r="G73" i="13"/>
  <c r="G72" i="13"/>
  <c r="G71" i="13"/>
  <c r="G70" i="13"/>
  <c r="G69" i="13"/>
  <c r="G68" i="13"/>
  <c r="G67" i="13"/>
  <c r="G66" i="13"/>
  <c r="G65" i="13"/>
  <c r="G64" i="13"/>
  <c r="G63" i="13"/>
  <c r="G62" i="13"/>
  <c r="G61" i="13"/>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6" i="13"/>
  <c r="G5" i="13"/>
  <c r="G4" i="13"/>
  <c r="G3" i="13"/>
  <c r="A5" i="13"/>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4" i="13"/>
  <c r="G119" i="13" l="1"/>
  <c r="D10" i="1" s="1"/>
  <c r="D14" i="1" s="1"/>
  <c r="D25" i="1" l="1"/>
  <c r="B2" i="13"/>
  <c r="B2" i="12"/>
  <c r="B2" i="9"/>
  <c r="D18" i="1" l="1"/>
  <c r="D28" i="1" l="1"/>
  <c r="D21" i="1"/>
  <c r="D31" i="1" l="1"/>
  <c r="C7" i="5"/>
  <c r="C10" i="5" l="1"/>
  <c r="C22" i="5" l="1"/>
  <c r="C24" i="5" s="1"/>
  <c r="C14" i="5"/>
  <c r="C16" i="5" s="1"/>
  <c r="C30" i="5"/>
  <c r="C32" i="5" s="1"/>
  <c r="C18" i="5"/>
  <c r="C20" i="5" s="1"/>
  <c r="C26" i="5"/>
  <c r="C12" i="5"/>
  <c r="C34" i="5"/>
  <c r="C35" i="5" l="1"/>
  <c r="C36" i="5" s="1"/>
  <c r="C38" i="5" s="1"/>
  <c r="D32" i="1" s="1"/>
</calcChain>
</file>

<file path=xl/sharedStrings.xml><?xml version="1.0" encoding="utf-8"?>
<sst xmlns="http://schemas.openxmlformats.org/spreadsheetml/2006/main" count="1108" uniqueCount="314">
  <si>
    <t>PROJECT NAME:</t>
  </si>
  <si>
    <t>Chicago Department of Transporation Works Progress Administration ("WPA") Street Reconstruction</t>
  </si>
  <si>
    <t>LOCATION:</t>
  </si>
  <si>
    <t>CONTRACT NO:</t>
  </si>
  <si>
    <t>PROJECT NO(S):</t>
  </si>
  <si>
    <t>FIRM NAME:</t>
  </si>
  <si>
    <t>BID FORM</t>
  </si>
  <si>
    <t>LINE</t>
  </si>
  <si>
    <t>DESCRIPTION</t>
  </si>
  <si>
    <t>AMOUNT</t>
  </si>
  <si>
    <t>Base Work Only</t>
  </si>
  <si>
    <t>Commission's Contract Contingency</t>
  </si>
  <si>
    <t>Sitework Allowance</t>
  </si>
  <si>
    <t>TOTAL BASE BID</t>
  </si>
  <si>
    <t>Accepted by the Commission</t>
  </si>
  <si>
    <t>TOTAL AMOUNTS</t>
  </si>
  <si>
    <t>GRAND TOTAL AWARD CRITERIA FIGURE - ALL STREETS</t>
  </si>
  <si>
    <r>
      <t xml:space="preserve">SURETY INFORMATION
</t>
    </r>
    <r>
      <rPr>
        <b/>
        <sz val="8"/>
        <color theme="1"/>
        <rFont val="Arial Narrow"/>
        <family val="2"/>
      </rPr>
      <t>(Provide Legal Name and address of Surety)</t>
    </r>
  </si>
  <si>
    <t>Name:</t>
  </si>
  <si>
    <t>Address:</t>
  </si>
  <si>
    <t>BIDDER'S INFORMATION</t>
  </si>
  <si>
    <t>Firm Name:</t>
  </si>
  <si>
    <t>Date:</t>
  </si>
  <si>
    <t>NOTES/INSTRUCTIONS</t>
  </si>
  <si>
    <t>Light Gray</t>
  </si>
  <si>
    <t xml:space="preserve">Base Work Only </t>
  </si>
  <si>
    <t>Light Blue</t>
  </si>
  <si>
    <t xml:space="preserve">Contingency(ies) </t>
  </si>
  <si>
    <t>Light Yellow</t>
  </si>
  <si>
    <t>Allowance(s)</t>
  </si>
  <si>
    <t>Maroon</t>
  </si>
  <si>
    <t>Blue</t>
  </si>
  <si>
    <t>TOTAL BASE WORK ONLY</t>
  </si>
  <si>
    <t>AWARD CRITERA FIGURE FORMULA</t>
  </si>
  <si>
    <t>FORMULA</t>
  </si>
  <si>
    <t>Line 1. (Based on Grand Total Base Bid)</t>
  </si>
  <si>
    <t>Line 2.  Minority Journeyman (Maximum figure 0.70)</t>
  </si>
  <si>
    <t>Line 3.  Multiply Line 2 by Line 1 by 0.04</t>
  </si>
  <si>
    <t>Line 4.  Minority Apprentice (Maximum figure 0.70)</t>
  </si>
  <si>
    <t>Line 5.  Multiply Line 4 by Line 1 by 0.03</t>
  </si>
  <si>
    <t>Line 6.  Minority Laborer (Maximum figure 0.70)</t>
  </si>
  <si>
    <t>Line 7. Multiply Line 6 by Line 1 by 0.01</t>
  </si>
  <si>
    <t>Line 8.  Female Journeyman (Maximum figure 0.15)</t>
  </si>
  <si>
    <t>Line 9. Multiply Line 8 by Line 1 by 0.04</t>
  </si>
  <si>
    <t>Line 10.  Female Apprentice (Maximum figure 0.15)</t>
  </si>
  <si>
    <t>Line 11.  Multiply Line 10 by Line 1 by 0.03</t>
  </si>
  <si>
    <t>Line 12.  Female Laborer (Maximum figure 0.15)</t>
  </si>
  <si>
    <t>Line 13. Multiply Line 12 by Line 1 by 0.01</t>
  </si>
  <si>
    <t>Line 14.  Total of Lines 3, 5, 7, 9, 11, and 13</t>
  </si>
  <si>
    <t xml:space="preserve">Line 15. Total Award Criteria </t>
  </si>
  <si>
    <t>TOTAL AWARD CRITERIA (Line 15)</t>
  </si>
  <si>
    <t>2. Line 1. (Based on Total Base Bid) automatically populates from Bid Form.</t>
  </si>
  <si>
    <t>3. Bidder is to populate Lines 2, 4, 6, 8, 10, and 12 (fields shaded Light Green).</t>
  </si>
  <si>
    <t>4. Lines 2, 4, 6, 8, 10, and 12 are to be entered in decimals.  (ie 5% participation = 0.05, 15% participation = 0.15, 50% participation = .50)</t>
  </si>
  <si>
    <r>
      <t xml:space="preserve">5.  Line 15. </t>
    </r>
    <r>
      <rPr>
        <b/>
        <sz val="11"/>
        <color theme="0"/>
        <rFont val="Arial Narrow"/>
        <family val="2"/>
      </rPr>
      <t>TOTAL AWARD CRITERIA</t>
    </r>
    <r>
      <rPr>
        <sz val="11"/>
        <color theme="0"/>
        <rFont val="Arial Narrow"/>
        <family val="2"/>
      </rPr>
      <t xml:space="preserve"> automatically populates.</t>
    </r>
  </si>
  <si>
    <t>Line</t>
  </si>
  <si>
    <t>Description</t>
  </si>
  <si>
    <t>Unit</t>
  </si>
  <si>
    <t>Estimated Quantity</t>
  </si>
  <si>
    <t>Unit Price</t>
  </si>
  <si>
    <t>Cost</t>
  </si>
  <si>
    <t>UNIT</t>
  </si>
  <si>
    <t>EARTH EXCAVATION</t>
  </si>
  <si>
    <t>CU YD</t>
  </si>
  <si>
    <t>20101100C</t>
  </si>
  <si>
    <t>TREE PROTECTION</t>
  </si>
  <si>
    <t>EACH</t>
  </si>
  <si>
    <t>20101210C</t>
  </si>
  <si>
    <t>FOOT</t>
  </si>
  <si>
    <t>TRENCH BACKFILL</t>
  </si>
  <si>
    <t>TOPSOIL FURNISH AND PLACE, 4-INCH</t>
  </si>
  <si>
    <t>SQ YD</t>
  </si>
  <si>
    <t>SODDING, SALT TOLERANT</t>
  </si>
  <si>
    <t>251K0100C</t>
  </si>
  <si>
    <t>SHREDDED HARDWOOD BARK MULCH</t>
  </si>
  <si>
    <t>INLET FILTERS</t>
  </si>
  <si>
    <t>PORTLAND CEMENT CONCRETE BASE COURSE, 7-INCH</t>
  </si>
  <si>
    <t>BITUMINOUS MATERIALS (TACK COAT)</t>
  </si>
  <si>
    <t>POUND</t>
  </si>
  <si>
    <t>TON</t>
  </si>
  <si>
    <t>LEVELING BINDER (MACHINE METHOD), N50 1-1/2 INCH</t>
  </si>
  <si>
    <t>CAL MONTH</t>
  </si>
  <si>
    <t>42400200C</t>
  </si>
  <si>
    <t>SQ FT</t>
  </si>
  <si>
    <t>42400210C</t>
  </si>
  <si>
    <t>42400410C</t>
  </si>
  <si>
    <t>42400420C</t>
  </si>
  <si>
    <t>42400800C</t>
  </si>
  <si>
    <t>LINEAR DETECTABLE WARNING TILES (CAST IRON)</t>
  </si>
  <si>
    <t>44000050C</t>
  </si>
  <si>
    <t>HOT-MIX ASPHALT SURFACE REMOVAL, VARIABLE DEPTH</t>
  </si>
  <si>
    <t>PAVEMENT REMOVAL</t>
  </si>
  <si>
    <t>COMBINATION CURB AND GUTTER REMOVAL</t>
  </si>
  <si>
    <t>SAW CUTTING PAVEMENT</t>
  </si>
  <si>
    <t>550Z0108C</t>
  </si>
  <si>
    <t>STORM SEWER, EXTRA STRENGTH VITRIFIED CLAY PIPE, TYPE 2, 8 INCH</t>
  </si>
  <si>
    <t>550Z0112C</t>
  </si>
  <si>
    <t>STORM SEWER, EXTRA STRENGTH VITRIFIED CLAY PIPE, TYPE 2, 12 INCH</t>
  </si>
  <si>
    <t>550Z0132C</t>
  </si>
  <si>
    <t>551Z0400C</t>
  </si>
  <si>
    <t>SEWER CLEANING AND TELEVISING</t>
  </si>
  <si>
    <t>60200105C</t>
  </si>
  <si>
    <t>602Z0700C</t>
  </si>
  <si>
    <t>60500050C</t>
  </si>
  <si>
    <t>REMOVING CATCH BASINS</t>
  </si>
  <si>
    <t>606Z0100C</t>
  </si>
  <si>
    <t>CONCRETE CURB, TYPE B</t>
  </si>
  <si>
    <t>670Z0100C</t>
  </si>
  <si>
    <t>ENGINEER'S FIELD OFFICE</t>
  </si>
  <si>
    <t>701Z0300C</t>
  </si>
  <si>
    <t>TRAFFIC CONTROL COMPLETE</t>
  </si>
  <si>
    <t>L SUM</t>
  </si>
  <si>
    <t>724Z0100C</t>
  </si>
  <si>
    <t>REMOVE AND SALVAGE SIGN PANEL</t>
  </si>
  <si>
    <t>724Z0110C</t>
  </si>
  <si>
    <t>729Z0110C</t>
  </si>
  <si>
    <t>SIGN SUPPORT POST, DIG METHOD</t>
  </si>
  <si>
    <t>SIGN SUPPORT POST, DRILL METHOD</t>
  </si>
  <si>
    <t>PROTECTIVE COAT</t>
  </si>
  <si>
    <t>701Z0800C</t>
  </si>
  <si>
    <t>AGGREGATE FOR TEMPORARY ACCESS</t>
  </si>
  <si>
    <t>999X0900C</t>
  </si>
  <si>
    <t>DRIVEWAY AND ALLEY RETURN PAVEMENT REMOVAL (SPECIAL)</t>
  </si>
  <si>
    <t>810Z0265C</t>
  </si>
  <si>
    <t>CONDUIT IN TRENCH, PVC (SCHEDULE 80), 2" DIA.</t>
  </si>
  <si>
    <t>811Z0210C</t>
  </si>
  <si>
    <t>CONDUIT RISER ATTACHED TO POLE, 2"</t>
  </si>
  <si>
    <t>814Z0120C</t>
  </si>
  <si>
    <t>HANDHOLE, ELECTRIC, WITH 24" FRAME AND COVER</t>
  </si>
  <si>
    <t>817Z0220C</t>
  </si>
  <si>
    <t>ELECTRIC CABLE IN CONDUIT, TRIPLEX, 2-1/C NO. 6, 1-1/C NO. 8 GROUND</t>
  </si>
  <si>
    <t>821Z0300C</t>
  </si>
  <si>
    <t>LUMINAIRE, LED, ACORN, ARTERIAL, RESIDENTIAL</t>
  </si>
  <si>
    <t>821Z0860C</t>
  </si>
  <si>
    <t>LUMINAIRE, LED, COBRA HEAD, RESIDENTIAL</t>
  </si>
  <si>
    <t>825Z0200C</t>
  </si>
  <si>
    <t>CONTROLLER, STREET LIGHTING, POLE MOUNTED, CONSTANT POWER, 1-PHASE, 120/240V, 60A</t>
  </si>
  <si>
    <t>83000023C</t>
  </si>
  <si>
    <t>LIGHT POLE, ALUMINUM, DAVIT, 18 FT. M.H., 8 FT DAVIT ARM</t>
  </si>
  <si>
    <t>836Z0210C</t>
  </si>
  <si>
    <t>LIGHT POLE FOUNDATION, METAL, 10" BOLT CIRCLE, 8 5/8" X 5'</t>
  </si>
  <si>
    <t>851Z0100C</t>
  </si>
  <si>
    <t>PAINT EXISTING LIGHT POLE, MAST ARM(S), AND LUMINAIRE(S)</t>
  </si>
  <si>
    <t>895Z0100C</t>
  </si>
  <si>
    <t>REMOVE EXISTING STREET LIGHTING EQUIPMENT</t>
  </si>
  <si>
    <t>895Z1100C</t>
  </si>
  <si>
    <t>BREAKDOWN CONCRETE FOUNDATION, LIGHT POLE</t>
  </si>
  <si>
    <t>SOIL DISPOSAL ANALYSIS</t>
  </si>
  <si>
    <t>REGULATED SUBSTANCES PRE-CONSTRUCTION PLAN</t>
  </si>
  <si>
    <t>REGULATED SUBSTANCES FINAL CONSTRUCTION REPORT</t>
  </si>
  <si>
    <t>NON-SPECIAL WASTE DISPOSAL</t>
  </si>
  <si>
    <t>551Z0200C</t>
  </si>
  <si>
    <t>EXISTING SEWER TO BE REMOVED</t>
  </si>
  <si>
    <t>REMOVING MANHOLES</t>
  </si>
  <si>
    <t>TRENCH BACKFILL, WATERMAIN</t>
  </si>
  <si>
    <t xml:space="preserve">SIDEWALK REMOVAL </t>
  </si>
  <si>
    <t>550Z0162C</t>
  </si>
  <si>
    <t>DUCTILE IRON WATER MAIN TEE, 8" X 8"</t>
  </si>
  <si>
    <t>WATER VALVES 8"</t>
  </si>
  <si>
    <t>DUCTILE IRON WATER MAIN FITTINGS 8" 45 DEGREE BEND</t>
  </si>
  <si>
    <t>WATER SERVICE LINE 1"</t>
  </si>
  <si>
    <t>LF</t>
  </si>
  <si>
    <t>WATER SERVICE LINE 1 1/2"</t>
  </si>
  <si>
    <t>FIRE HYDRANTS (SPECIAL - FLUSHING HYDRANT)</t>
  </si>
  <si>
    <t>MANHOLE, 5 FT DIAMETER, TYPE A, FRAME AND CLOSED LID (CITY OF CHICAGO)</t>
  </si>
  <si>
    <t>TRANSITION SLEEVE, 8"</t>
  </si>
  <si>
    <t>WATER MAIN CAP, 8"</t>
  </si>
  <si>
    <t>WATER SERVICE CONNECTION 1-INCH</t>
  </si>
  <si>
    <t>WATER SERVICE CONNECTION 1.5-INCH</t>
  </si>
  <si>
    <t>DUCTILE IRON MJ SLEEVE, 8"</t>
  </si>
  <si>
    <t>RESILIENT WEDGE VALVE 8"</t>
  </si>
  <si>
    <t>CATCH BASINS, TYPE A, 3'-DIAMETER, TYPE 1 FRAME, CLOSED LID (CITY OF CHICAGO)</t>
  </si>
  <si>
    <t>602Z0110C</t>
  </si>
  <si>
    <t>60234200C</t>
  </si>
  <si>
    <t>INLETS, TYPE A, TYPE 1 FRAME, OPEN LID (CITY OF CHICAGO)</t>
  </si>
  <si>
    <t>******</t>
  </si>
  <si>
    <t>C1622</t>
  </si>
  <si>
    <t>N. Mason Ave./ W. 56th Pl. /S. Hoyne Ave.</t>
  </si>
  <si>
    <t xml:space="preserve">North Mason Ave. </t>
  </si>
  <si>
    <t>North Mason Avenue</t>
  </si>
  <si>
    <t>West 56th St.</t>
  </si>
  <si>
    <t>West 56th Street</t>
  </si>
  <si>
    <t>South Hoyne Ave.</t>
  </si>
  <si>
    <t>South Hoyne Avenue</t>
  </si>
  <si>
    <r>
      <rPr>
        <b/>
        <sz val="14"/>
        <rFont val="Arial Narrow"/>
        <family val="2"/>
      </rPr>
      <t xml:space="preserve">SCHEDULE OF PRICES </t>
    </r>
    <r>
      <rPr>
        <b/>
        <sz val="10"/>
        <rFont val="Arial Narrow"/>
        <family val="2"/>
      </rPr>
      <t xml:space="preserve">
CHICAGO DEPARTMENT OF TRANSPORTATION WORKS PROGRESS ADMINISTRATION ("WPA") STREET RECONSTRUCTION
LOCATION: S. Hoyne Ave. (from W. 63rd St. to W. 62nd St.) 
 CDOT PROJECT NO.:</t>
    </r>
    <r>
      <rPr>
        <b/>
        <sz val="10"/>
        <color theme="1"/>
        <rFont val="Arial Narrow"/>
        <family val="2"/>
      </rPr>
      <t xml:space="preserve"> B-4-346</t>
    </r>
    <r>
      <rPr>
        <b/>
        <sz val="10"/>
        <rFont val="Arial Narrow"/>
        <family val="2"/>
      </rPr>
      <t xml:space="preserve"> PBC PROJECT NO.: 22835
PBC CONTRACT: C1622</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</si>
  <si>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t>N. Mason Ave./ W. 56th St. / S. Hoyne Ave.</t>
  </si>
  <si>
    <r>
      <rPr>
        <sz val="11"/>
        <color theme="1"/>
        <rFont val="Arial Narrow"/>
        <family val="2"/>
      </rPr>
      <t xml:space="preserve">1.  Prior to submitting your bid electronically, please do the following:
    a.	</t>
    </r>
    <r>
      <rPr>
        <b/>
        <sz val="11"/>
        <color theme="1"/>
        <rFont val="Arial Narrow"/>
        <family val="2"/>
      </rPr>
      <t>Ensure</t>
    </r>
    <r>
      <rPr>
        <sz val="11"/>
        <color theme="1"/>
        <rFont val="Arial Narrow"/>
        <family val="2"/>
      </rPr>
      <t xml:space="preserve"> Lines 2, 4, 6, 8, 10, and 12 in the Formula column and the Bidder's Information section have been populated. 
    b.	</t>
    </r>
    <r>
      <rPr>
        <b/>
        <sz val="11"/>
        <color theme="1"/>
        <rFont val="Arial Narrow"/>
        <family val="2"/>
      </rPr>
      <t>Save</t>
    </r>
    <r>
      <rPr>
        <sz val="11"/>
        <color theme="1"/>
        <rFont val="Arial Narrow"/>
        <family val="2"/>
      </rPr>
      <t xml:space="preserve"> the file.
    c.	</t>
    </r>
    <r>
      <rPr>
        <b/>
        <sz val="11"/>
        <color theme="1"/>
        <rFont val="Arial Narrow"/>
        <family val="2"/>
      </rPr>
      <t>Convert</t>
    </r>
    <r>
      <rPr>
        <sz val="11"/>
        <color theme="1"/>
        <rFont val="Arial Narrow"/>
        <family val="2"/>
      </rPr>
      <t xml:space="preserve"> the file to PDF.
    d.	</t>
    </r>
    <r>
      <rPr>
        <b/>
        <sz val="11"/>
        <color theme="1"/>
        <rFont val="Arial Narrow"/>
        <family val="2"/>
      </rPr>
      <t>Include</t>
    </r>
    <r>
      <rPr>
        <sz val="11"/>
        <color theme="1"/>
        <rFont val="Arial Narrow"/>
        <family val="2"/>
      </rPr>
      <t xml:space="preserve"> copy of the Award Criteria Figure worksheet </t>
    </r>
    <r>
      <rPr>
        <b/>
        <sz val="11"/>
        <color theme="1"/>
        <rFont val="Arial Narrow"/>
        <family val="2"/>
      </rPr>
      <t>within</t>
    </r>
    <r>
      <rPr>
        <sz val="11"/>
        <color theme="1"/>
        <rFont val="Arial Narrow"/>
        <family val="2"/>
      </rPr>
      <t xml:space="preserve"> the scanned copy of the bid. 
    e.	</t>
    </r>
    <r>
      <rPr>
        <b/>
        <sz val="11"/>
        <color theme="1"/>
        <rFont val="Arial Narrow"/>
        <family val="2"/>
      </rPr>
      <t>Attach</t>
    </r>
    <r>
      <rPr>
        <sz val="11"/>
        <color theme="1"/>
        <rFont val="Arial Narrow"/>
        <family val="2"/>
      </rPr>
      <t xml:space="preserve"> the PDF AND Excel version, </t>
    </r>
    <r>
      <rPr>
        <b/>
        <sz val="11"/>
        <color theme="1"/>
        <rFont val="Arial Narrow"/>
        <family val="2"/>
      </rPr>
      <t>along with</t>
    </r>
    <r>
      <rPr>
        <sz val="11"/>
        <color theme="1"/>
        <rFont val="Arial Narrow"/>
        <family val="2"/>
      </rPr>
      <t xml:space="preserve"> the scanned copy of the bid.
    f.	</t>
    </r>
    <r>
      <rPr>
        <b/>
        <sz val="11"/>
        <color theme="1"/>
        <rFont val="Arial Narrow"/>
        <family val="2"/>
      </rPr>
      <t>Send email</t>
    </r>
    <r>
      <rPr>
        <sz val="11"/>
        <color theme="1"/>
        <rFont val="Arial Narrow"/>
        <family val="2"/>
      </rPr>
      <t xml:space="preserve"> to: dee.taylor@cityofchicago.org and pbc-procurment@cityofchicago.org.  </t>
    </r>
  </si>
  <si>
    <r>
      <t xml:space="preserve">Prior to submitting your bid electronically, please do the following:
1.	</t>
    </r>
    <r>
      <rPr>
        <b/>
        <sz val="10"/>
        <color theme="1"/>
        <rFont val="Arial Narrow"/>
        <family val="2"/>
      </rPr>
      <t>Ensure</t>
    </r>
    <r>
      <rPr>
        <sz val="10"/>
        <color theme="1"/>
        <rFont val="Arial Narrow"/>
        <family val="2"/>
      </rPr>
      <t xml:space="preserve"> ALL THREE (3) Schedule of Prices Worksheets are Complete.
2. </t>
    </r>
    <r>
      <rPr>
        <b/>
        <sz val="10"/>
        <color theme="1"/>
        <rFont val="Arial Narrow"/>
        <family val="2"/>
      </rPr>
      <t>Ensure</t>
    </r>
    <r>
      <rPr>
        <sz val="10"/>
        <color theme="1"/>
        <rFont val="Arial Narrow"/>
        <family val="2"/>
      </rPr>
      <t xml:space="preserve"> Award Criteria Worksheet is Complete.
3. </t>
    </r>
    <r>
      <rPr>
        <b/>
        <sz val="10"/>
        <color theme="1"/>
        <rFont val="Arial Narrow"/>
        <family val="2"/>
      </rPr>
      <t>Ensure</t>
    </r>
    <r>
      <rPr>
        <sz val="10"/>
        <color theme="1"/>
        <rFont val="Arial Narrow"/>
        <family val="2"/>
      </rPr>
      <t xml:space="preserve"> Surety Information section, and Bidder's Information section have been populated.
4.	</t>
    </r>
    <r>
      <rPr>
        <b/>
        <sz val="10"/>
        <color theme="1"/>
        <rFont val="Arial Narrow"/>
        <family val="2"/>
      </rPr>
      <t>Save</t>
    </r>
    <r>
      <rPr>
        <sz val="10"/>
        <color theme="1"/>
        <rFont val="Arial Narrow"/>
        <family val="2"/>
      </rPr>
      <t xml:space="preserve"> the file.
5.	</t>
    </r>
    <r>
      <rPr>
        <b/>
        <sz val="10"/>
        <color theme="1"/>
        <rFont val="Arial Narrow"/>
        <family val="2"/>
      </rPr>
      <t>Convert</t>
    </r>
    <r>
      <rPr>
        <sz val="10"/>
        <color theme="1"/>
        <rFont val="Arial Narrow"/>
        <family val="2"/>
      </rPr>
      <t xml:space="preserve"> the file to PDF.
6.	</t>
    </r>
    <r>
      <rPr>
        <b/>
        <sz val="10"/>
        <color theme="1"/>
        <rFont val="Arial Narrow"/>
        <family val="2"/>
      </rPr>
      <t>Include</t>
    </r>
    <r>
      <rPr>
        <sz val="10"/>
        <color theme="1"/>
        <rFont val="Arial Narrow"/>
        <family val="2"/>
      </rPr>
      <t xml:space="preserve"> copy of the Bid Form and Schedule of Prices </t>
    </r>
    <r>
      <rPr>
        <b/>
        <sz val="10"/>
        <color theme="1"/>
        <rFont val="Arial Narrow"/>
        <family val="2"/>
      </rPr>
      <t>within</t>
    </r>
    <r>
      <rPr>
        <sz val="10"/>
        <color theme="1"/>
        <rFont val="Arial Narrow"/>
        <family val="2"/>
      </rPr>
      <t xml:space="preserve"> the scanned copy of the bid. 
7.	</t>
    </r>
    <r>
      <rPr>
        <b/>
        <sz val="10"/>
        <color theme="1"/>
        <rFont val="Arial Narrow"/>
        <family val="2"/>
      </rPr>
      <t>Attach</t>
    </r>
    <r>
      <rPr>
        <sz val="10"/>
        <color theme="1"/>
        <rFont val="Arial Narrow"/>
        <family val="2"/>
      </rPr>
      <t xml:space="preserve"> the PDF version AND the Excel file, </t>
    </r>
    <r>
      <rPr>
        <b/>
        <sz val="10"/>
        <color theme="1"/>
        <rFont val="Arial Narrow"/>
        <family val="2"/>
      </rPr>
      <t>along with</t>
    </r>
    <r>
      <rPr>
        <sz val="10"/>
        <color theme="1"/>
        <rFont val="Arial Narrow"/>
        <family val="2"/>
      </rPr>
      <t xml:space="preserve"> the scanned copy of the bid.
8.	</t>
    </r>
    <r>
      <rPr>
        <b/>
        <sz val="10"/>
        <color theme="1"/>
        <rFont val="Arial Narrow"/>
        <family val="2"/>
      </rPr>
      <t>Send email</t>
    </r>
    <r>
      <rPr>
        <sz val="10"/>
        <color theme="1"/>
        <rFont val="Arial Narrow"/>
        <family val="2"/>
      </rPr>
      <t xml:space="preserve"> to: dee.taylor@cityofchicago.org and pbc-procurement@cityofchicago.org</t>
    </r>
  </si>
  <si>
    <t>TOTAL FOR 22835/B-4-332 -  NORTH MASON AVE.</t>
  </si>
  <si>
    <t>TOTAL FOR 22835/B-4-333 -  WEST 56TH ST</t>
  </si>
  <si>
    <t>TOTAL FOR 22835/B-4-346 -  SOUTH HOYNE AVE.</t>
  </si>
  <si>
    <r>
      <t>GRAND TOTAL BASE BID - ALL STREETS (Total of Lines 5, 9</t>
    </r>
    <r>
      <rPr>
        <sz val="16"/>
        <color theme="5" tint="-0.249977111117893"/>
        <rFont val="Arial Narrow"/>
        <family val="2"/>
      </rPr>
      <t xml:space="preserve"> and</t>
    </r>
    <r>
      <rPr>
        <b/>
        <sz val="16"/>
        <color theme="5" tint="-0.249977111117893"/>
        <rFont val="Arial Narrow"/>
        <family val="2"/>
      </rPr>
      <t xml:space="preserve"> 13)</t>
    </r>
  </si>
  <si>
    <t>Brick Paver Allowance</t>
  </si>
  <si>
    <t>Grand Total Base Bid</t>
  </si>
  <si>
    <t>Equals Total of Lines 5, 9 and 13.   Grand Total Base Bid automatically populates.</t>
  </si>
  <si>
    <t xml:space="preserve">Grand Total Award Criteria Figure </t>
  </si>
  <si>
    <t>Based on Line 14 (Grand Total Base Bid figure).  Grand Total Award Criteria Figure (Line 15) automatically populates from Award Criteria Figure Worksheet.</t>
  </si>
  <si>
    <t>Amount is fixed and will automatically calculate to determine Total Base Bid (Total of all Streets)</t>
  </si>
  <si>
    <t>Amount is fixed and will automatically calculate to determine Total Base Bid (Total of All Streets)</t>
  </si>
  <si>
    <r>
      <rPr>
        <b/>
        <sz val="14"/>
        <rFont val="Arial Narrow"/>
        <family val="2"/>
      </rPr>
      <t xml:space="preserve">SCHEDULE OF PRICES </t>
    </r>
    <r>
      <rPr>
        <b/>
        <sz val="10"/>
        <rFont val="Arial Narrow"/>
        <family val="2"/>
      </rPr>
      <t xml:space="preserve">
CHICAGO DEPARTMENT OF TRANSPORTATION WORKS PROGRESS ADMINISTRATION ("WPA") STREET RECONSTRUCTION
LOCATION: W. 56th St. (from South Shields Ave. to Dead End
 CDOT PROJECT NO.:</t>
    </r>
    <r>
      <rPr>
        <b/>
        <sz val="10"/>
        <color rgb="FFFF0000"/>
        <rFont val="Arial Narrow"/>
        <family val="2"/>
      </rPr>
      <t xml:space="preserve"> </t>
    </r>
    <r>
      <rPr>
        <b/>
        <sz val="10"/>
        <color theme="1"/>
        <rFont val="Arial Narrow"/>
        <family val="2"/>
      </rPr>
      <t>B-4-333</t>
    </r>
    <r>
      <rPr>
        <b/>
        <sz val="10"/>
        <rFont val="Arial Narrow"/>
        <family val="2"/>
      </rPr>
      <t xml:space="preserve"> PBC PROJECT NO.: 22835
PBC CONTRACT: C1622</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</si>
  <si>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r>
      <rPr>
        <b/>
        <sz val="14"/>
        <rFont val="Arial Narrow"/>
        <family val="2"/>
      </rPr>
      <t xml:space="preserve">SCHEDULE OF PRICES </t>
    </r>
    <r>
      <rPr>
        <b/>
        <sz val="10"/>
        <rFont val="Arial Narrow"/>
        <family val="2"/>
      </rPr>
      <t xml:space="preserve">
CHICAGO DEPARTMENT OF TRANSPORTATION WORKS PROGRESS ADMINISTRATION ("WPA") STREET RECONSTRUCTION
LOCATION: N. Mason Ave. (from N. Mendota Avenue to W. Estes Avenue and W. Estes Ave. from Alley E. of N. Ionia Ave. to Dead End)
 CDOT PROJECT NO.:</t>
    </r>
    <r>
      <rPr>
        <b/>
        <sz val="10"/>
        <color theme="1"/>
        <rFont val="Arial Narrow"/>
        <family val="2"/>
      </rPr>
      <t xml:space="preserve"> B-4-332</t>
    </r>
    <r>
      <rPr>
        <b/>
        <sz val="10"/>
        <rFont val="Arial Narrow"/>
        <family val="2"/>
      </rPr>
      <t xml:space="preserve"> PBC PROJECT NO.: 22835
PBC CONTRACT: C1622</t>
    </r>
    <r>
      <rPr>
        <sz val="10"/>
        <rFont val="Arial Narrow"/>
        <family val="2"/>
      </rPr>
      <t xml:space="preserve">
Bidder's pricing for each line item should carry its share of the costs of work, plus its share of overhead and profit. Bidders should avoid nominal pricing for some lines and enhanced pricing for other lines.
Bids that the PBC considers to be materially unbalanced will be rejected.</t>
    </r>
  </si>
  <si>
    <t>TREE REMOVAL (6 TO 15 IN DIAMETER)</t>
  </si>
  <si>
    <t>TREE REMOVAL (OVER 15 IN DIAMETER)</t>
  </si>
  <si>
    <t>ROOT PRUNNING</t>
  </si>
  <si>
    <t>*****</t>
  </si>
  <si>
    <t>TREE PLANTING, 2-1/2 INCH TO 3-INCH B&amp;B</t>
  </si>
  <si>
    <t>CDOT3110010</t>
  </si>
  <si>
    <t>SAND CUSHION, VARIABLE DEPTH</t>
  </si>
  <si>
    <t>SUB-BASE GRANULAR MATERIAL, TYPE B, 6-INCH</t>
  </si>
  <si>
    <t xml:space="preserve">LEVELING BINDER (HAND METHOD), N50 </t>
  </si>
  <si>
    <t>HOT-MIX ASPHALT SURFACE COURSE, MIX "D", N50, 2-INCH</t>
  </si>
  <si>
    <t>PORTLAND CEMENT CONCRETE DRIVEWAY AND ALLEY PAVEMENTS, 8-INCH</t>
  </si>
  <si>
    <t>PORTLAND CEMENT CONCRETE SIDEWALK, 5-INCH</t>
  </si>
  <si>
    <t>PORTLAND CEMENT CONCRETE ADA CURB RAMP, 5-INCH</t>
  </si>
  <si>
    <t>PORTLAND CEMENT CONCRETE SIDEWALK, 8-INCH</t>
  </si>
  <si>
    <t>PORTLAND CEMENT CONCRETE ADA CURB RAMP, 8-INCH</t>
  </si>
  <si>
    <t>44000100C</t>
  </si>
  <si>
    <t>442Z0200C</t>
  </si>
  <si>
    <t>STORM SEWER, DUCTILE IRON  PIPE, TYPE 2, 8 INCH</t>
  </si>
  <si>
    <t>550Z0134C</t>
  </si>
  <si>
    <t>STORM SEWER, DUCTILE IRON PIPE, TYPE 2, 12 INCH</t>
  </si>
  <si>
    <t>STORM SEWER, REINFORCED CONCRETE PIPE, TYPE 2, 24 INCH</t>
  </si>
  <si>
    <t>550Z0164C</t>
  </si>
  <si>
    <t>STORM SEWER, REINFORCED CONCRETE PIPE, TYPE 2, 30 INCH</t>
  </si>
  <si>
    <t>CATCH BASINS, TYPE A, 4-FOOT DIAMETER, TYPE 1 FRAME, OPEN LID (CITY OF CHICAGO)</t>
  </si>
  <si>
    <t>MANHOLES, TYPE A SINGLE-DROP, 3'-DIAMETER, TYPE 1 FRAME, CLOSED LID (CITY OF CHICAGO)</t>
  </si>
  <si>
    <t>602Z0125C</t>
  </si>
  <si>
    <t>MANHOLES, TYPE C SINGLE-DROP, 3'-DIAMETER, TYPE 1 FRAME, CLOSED LID (CITY OF CHICAGO)</t>
  </si>
  <si>
    <t>CATCH BASINS, TYPE A, 3'-DIAMETER, TYPE 1 FRAME, OPEN LID (CITY OF CHICAGO)</t>
  </si>
  <si>
    <t>42A</t>
  </si>
  <si>
    <t xml:space="preserve">ADDITIONAL MASONRY </t>
  </si>
  <si>
    <t>VERT FT</t>
  </si>
  <si>
    <t>60250200C</t>
  </si>
  <si>
    <t>CATCH BASINS TO BE ADJUSTED</t>
  </si>
  <si>
    <t xml:space="preserve">EACH </t>
  </si>
  <si>
    <t>60255500C</t>
  </si>
  <si>
    <t>MANHOLES TO BE ADJUSTED</t>
  </si>
  <si>
    <t>60500040C</t>
  </si>
  <si>
    <t>COMBINATION CONCRETE CURB AND GUTTER, TYPE B-V.12</t>
  </si>
  <si>
    <t>606006050C</t>
  </si>
  <si>
    <t>720Z0300C</t>
  </si>
  <si>
    <t xml:space="preserve">CONSTRUCTION SIGN </t>
  </si>
  <si>
    <t>REMOVE AND SALVAGE SIGN PANEL AND POST ASSEMBLY</t>
  </si>
  <si>
    <t>729Z0120C</t>
  </si>
  <si>
    <t>THERMOPLASTIC PAVEMENT MARKING, LINE 6-INCH</t>
  </si>
  <si>
    <t>THERMOPLASTIC PAVEMENT MARKING, LINE 24-INCH</t>
  </si>
  <si>
    <t>X2600009</t>
  </si>
  <si>
    <t>SIGN PANEL, TYPE 1, RETROREFLECTIVE, TYPE A - DOUBLE-SIDED</t>
  </si>
  <si>
    <t>X2600010</t>
  </si>
  <si>
    <t>SIGN PANEL, TYPE 1, RETROREFLECTIVE, TYPE A - SINGLE-SIDED</t>
  </si>
  <si>
    <t>DRILL AND GROUT DOWEL AND TIE BARS</t>
  </si>
  <si>
    <t>999X1000C</t>
  </si>
  <si>
    <t>IDOT 56100020</t>
  </si>
  <si>
    <t>561Z0200C_CDOT SP 561-2</t>
  </si>
  <si>
    <t>WATERMAIN INSTALLED IN OPEN CUT</t>
  </si>
  <si>
    <t>56105000C_CDOT SP 561-8</t>
  </si>
  <si>
    <t>IDOT 56109408</t>
  </si>
  <si>
    <t>DUCTILE IRON WATER MAIN FITTINGS 8" 22.5 DEGREE BEND</t>
  </si>
  <si>
    <t>IDOT 56109420</t>
  </si>
  <si>
    <t>IDOT 56200300</t>
  </si>
  <si>
    <t>IDOT 56200500</t>
  </si>
  <si>
    <t>56400500C_CDOT SP 564-3</t>
  </si>
  <si>
    <t>REMOVE EXISTING FIRE HYDRANT</t>
  </si>
  <si>
    <t>56400600C_CDOT SP 564-1</t>
  </si>
  <si>
    <t>HYDRANT INSTALLATION</t>
  </si>
  <si>
    <t>IDOT 56400700</t>
  </si>
  <si>
    <t>60221100C_CDOT SP 602-1</t>
  </si>
  <si>
    <t>565Z0100C_CDOT SP 565-1</t>
  </si>
  <si>
    <t>REMOVE EXISTING VALVE AND VAULT</t>
  </si>
  <si>
    <t>561Z0600C_CDOT SP 561-6</t>
  </si>
  <si>
    <t>IDOT X1200065</t>
  </si>
  <si>
    <t>IDOT X5620030</t>
  </si>
  <si>
    <t>IDOT X5620035</t>
  </si>
  <si>
    <t>IDOT X5620096</t>
  </si>
  <si>
    <t>WATER SERVICE LINE 1", (BORED)</t>
  </si>
  <si>
    <t>565Z0700C_CDOT SP 565-7</t>
  </si>
  <si>
    <t>WATER SERVICE SHUT OFF BOX REMOVAL AND REPLACEMENT</t>
  </si>
  <si>
    <t>2" PVC ENCASEMENT</t>
  </si>
  <si>
    <t>85A</t>
  </si>
  <si>
    <t>208Z0200C_CDOT SP 208-2</t>
  </si>
  <si>
    <t>CY</t>
  </si>
  <si>
    <t>LN FT</t>
  </si>
  <si>
    <t>810Z0300C</t>
  </si>
  <si>
    <t>TRENCH AND BACKFILL WITH SCREENINGS</t>
  </si>
  <si>
    <t>814Z0400C</t>
  </si>
  <si>
    <t>CLEAN EXISTING CITY MANHOLE OR HANDHOLE</t>
  </si>
  <si>
    <t>814Z0500C</t>
  </si>
  <si>
    <t>DRILL EXISTING ELECTRIC HANDHOLE OR MANHOLE</t>
  </si>
  <si>
    <t>821Z1300C</t>
  </si>
  <si>
    <t>LUMINAIRE NODE, INTERNAL</t>
  </si>
  <si>
    <t>990X0410C</t>
  </si>
  <si>
    <t>BOLLARD REMOVAL</t>
  </si>
  <si>
    <t xml:space="preserve">ON-SITE MONITORING OF REGULATED SUBSTANCES </t>
  </si>
  <si>
    <t>CAL DA</t>
  </si>
  <si>
    <t>599Z3900C</t>
  </si>
  <si>
    <t>PLUG EXISTING SEWER</t>
  </si>
  <si>
    <t>699Z1400C</t>
  </si>
  <si>
    <t>CATCH BASIN, MANHOLES, WATER VALVES, ROUNDWAYS AND INLETS TO BE CLEANED</t>
  </si>
  <si>
    <t>X0327989</t>
  </si>
  <si>
    <t>REMOVE EXISTING BRICK PAVERS</t>
  </si>
  <si>
    <t>X0540000</t>
  </si>
  <si>
    <t>BRICK PAVERS</t>
  </si>
  <si>
    <t>35300060</t>
  </si>
  <si>
    <t>PORTLAND CEMENT CONCRETE BASE COURSE, 4"</t>
  </si>
  <si>
    <t xml:space="preserve">SQ YD  </t>
  </si>
  <si>
    <t>550Z0100C</t>
  </si>
  <si>
    <t>HOUSE DRAIN "PRIVATE DRAIN", EXTRA STRENGTH VITIFIED CLAY PIPE, TYPE 1, 6 INCH</t>
  </si>
  <si>
    <t>HOUSE DRAIN "PRIVATE DRAIN", DUCTILE IRON PIPE, TYPE 1, 6 INCH</t>
  </si>
  <si>
    <t>SIDEWALK REMOVAL</t>
  </si>
  <si>
    <t>IDOT 60500040</t>
  </si>
  <si>
    <t>HOUSE DRAIN "PRIVATE DRAIN", EXTRA STRENGTH VITIFIED CLAY PIPE, TYPE 1.6 INCH</t>
  </si>
  <si>
    <t>HOUSE DRAIN "PRIVATE DRAIN", DUCTILE IRON PIPE, TYPE 1.6 INCH</t>
  </si>
  <si>
    <t>Base Work Only automatically poulates from each Schedule of Prices Worksheet (Line 115)</t>
  </si>
  <si>
    <r>
      <t xml:space="preserve">Bidders MUST use the Excel File available to bidders from the Cross Rhodes Planroom </t>
    </r>
    <r>
      <rPr>
        <b/>
        <sz val="12"/>
        <color rgb="FF0070C0"/>
        <rFont val="Arial Narrow"/>
        <family val="2"/>
      </rPr>
      <t>(https://www.x-rhodesplanroom.com/)</t>
    </r>
    <r>
      <rPr>
        <b/>
        <sz val="12"/>
        <color theme="1" tint="0.34998626667073579"/>
        <rFont val="Arial Narrow"/>
        <family val="2"/>
      </rPr>
      <t xml:space="preserve"> or the
PBC Website</t>
    </r>
    <r>
      <rPr>
        <b/>
        <sz val="12"/>
        <color rgb="FF0070C0"/>
        <rFont val="Arial Narrow"/>
        <family val="2"/>
      </rPr>
      <t xml:space="preserve"> (https://pbcchicago.com/opportunities/cdotwpamason56thhoyne/)</t>
    </r>
    <r>
      <rPr>
        <b/>
        <sz val="12"/>
        <color theme="1" tint="0.34998626667073579"/>
        <rFont val="Arial Narrow"/>
        <family val="2"/>
      </rPr>
      <t xml:space="preserve"> to ensure accurate calculations for the Total Base Bid and Total Award Criteria.
Please follow instructions on the Bid Form (below) for Electronic Submission.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</si>
</sst>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53" x14ac:knownFonts="1">
    <font>
      <sz val="11"/>
      <color theme="1"/>
      <name val="Calibri"/>
      <family val="2"/>
      <scheme val="minor"/>
    </font>
    <font>
      <sz val="11"/>
      <color theme="1"/>
      <name val="Arial Narrow"/>
      <family val="2"/>
    </font>
    <font>
      <b/>
      <sz val="14"/>
      <color theme="0"/>
      <name val="Arial Narrow"/>
      <family val="2"/>
    </font>
    <font>
      <b/>
      <sz val="14"/>
      <color theme="1"/>
      <name val="Arial Narrow"/>
      <family val="2"/>
    </font>
    <font>
      <b/>
      <sz val="11"/>
      <color theme="8" tint="-0.499984740745262"/>
      <name val="Arial Narrow"/>
      <family val="2"/>
    </font>
    <font>
      <b/>
      <sz val="11"/>
      <color theme="9" tint="-0.499984740745262"/>
      <name val="Arial Narrow"/>
      <family val="2"/>
    </font>
    <font>
      <sz val="14"/>
      <color theme="1"/>
      <name val="Arial Narrow"/>
      <family val="2"/>
    </font>
    <font>
      <b/>
      <sz val="14"/>
      <color theme="9" tint="-0.499984740745262"/>
      <name val="Arial Narrow"/>
      <family val="2"/>
    </font>
    <font>
      <b/>
      <sz val="14"/>
      <color theme="8" tint="-0.499984740745262"/>
      <name val="Arial Narrow"/>
      <family val="2"/>
    </font>
    <font>
      <b/>
      <sz val="14"/>
      <color rgb="FF0070C0"/>
      <name val="Arial Narrow"/>
      <family val="2"/>
    </font>
    <font>
      <sz val="18"/>
      <color theme="1"/>
      <name val="Arial Narrow"/>
      <family val="2"/>
    </font>
    <font>
      <sz val="28"/>
      <color theme="5" tint="-0.499984740745262"/>
      <name val="Arial Narrow"/>
      <family val="2"/>
    </font>
    <font>
      <sz val="10"/>
      <name val="Arial"/>
      <family val="2"/>
    </font>
    <font>
      <sz val="11"/>
      <color theme="1"/>
      <name val="Calibri"/>
      <family val="2"/>
      <scheme val="minor"/>
    </font>
    <font>
      <sz val="11"/>
      <color theme="0"/>
      <name val="Calibri"/>
      <family val="2"/>
      <scheme val="minor"/>
    </font>
    <font>
      <b/>
      <sz val="12"/>
      <color theme="0"/>
      <name val="Arial Narrow"/>
      <family val="2"/>
    </font>
    <font>
      <b/>
      <sz val="14"/>
      <name val="Arial Narrow"/>
      <family val="2"/>
    </font>
    <font>
      <b/>
      <sz val="20"/>
      <name val="Arial Narrow"/>
      <family val="2"/>
    </font>
    <font>
      <b/>
      <sz val="20"/>
      <color theme="0"/>
      <name val="Arial Narrow"/>
      <family val="2"/>
    </font>
    <font>
      <b/>
      <sz val="11"/>
      <color theme="0"/>
      <name val="Arial Narrow"/>
      <family val="2"/>
    </font>
    <font>
      <b/>
      <sz val="14"/>
      <color theme="1"/>
      <name val="Calibri"/>
      <family val="2"/>
      <scheme val="minor"/>
    </font>
    <font>
      <b/>
      <sz val="12"/>
      <color theme="8" tint="-0.499984740745262"/>
      <name val="Arial Narrow"/>
      <family val="2"/>
    </font>
    <font>
      <b/>
      <sz val="11"/>
      <color theme="1"/>
      <name val="Arial Narrow"/>
      <family val="2"/>
    </font>
    <font>
      <sz val="11"/>
      <color theme="0"/>
      <name val="Arial Narrow"/>
      <family val="2"/>
    </font>
    <font>
      <b/>
      <sz val="16"/>
      <color theme="0"/>
      <name val="Arial Narrow"/>
      <family val="2"/>
    </font>
    <font>
      <b/>
      <sz val="8"/>
      <color theme="1"/>
      <name val="Arial Narrow"/>
      <family val="2"/>
    </font>
    <font>
      <sz val="10"/>
      <color theme="1"/>
      <name val="Arial Narrow"/>
      <family val="2"/>
    </font>
    <font>
      <b/>
      <sz val="10"/>
      <color theme="1"/>
      <name val="Arial Narrow"/>
      <family val="2"/>
    </font>
    <font>
      <sz val="10"/>
      <name val="Arial Narrow"/>
      <family val="2"/>
    </font>
    <font>
      <sz val="10"/>
      <color theme="0"/>
      <name val="Arial Narrow"/>
      <family val="2"/>
    </font>
    <font>
      <sz val="10"/>
      <color rgb="FF000000"/>
      <name val="Times New Roman"/>
      <family val="1"/>
    </font>
    <font>
      <b/>
      <sz val="14"/>
      <color theme="7" tint="-0.499984740745262"/>
      <name val="Arial Narrow"/>
      <family val="2"/>
    </font>
    <font>
      <b/>
      <sz val="16"/>
      <color theme="5" tint="-0.249977111117893"/>
      <name val="Arial Narrow"/>
      <family val="2"/>
    </font>
    <font>
      <b/>
      <sz val="16"/>
      <color theme="3" tint="-0.249977111117893"/>
      <name val="Arial Narrow"/>
      <family val="2"/>
    </font>
    <font>
      <b/>
      <sz val="16"/>
      <color theme="1" tint="4.9989318521683403E-2"/>
      <name val="Arial Narrow"/>
      <family val="2"/>
    </font>
    <font>
      <b/>
      <sz val="22"/>
      <color theme="1" tint="4.9989318521683403E-2"/>
      <name val="Arial Narrow"/>
      <family val="2"/>
    </font>
    <font>
      <b/>
      <sz val="18"/>
      <color theme="1" tint="4.9989318521683403E-2"/>
      <name val="Arial Narrow"/>
      <family val="2"/>
    </font>
    <font>
      <b/>
      <sz val="12"/>
      <color theme="1" tint="0.34998626667073579"/>
      <name val="Arial Narrow"/>
      <family val="2"/>
    </font>
    <font>
      <b/>
      <sz val="10"/>
      <name val="Arial Narrow"/>
      <family val="2"/>
    </font>
    <font>
      <b/>
      <sz val="8"/>
      <color theme="0"/>
      <name val="Arial"/>
      <family val="2"/>
    </font>
    <font>
      <b/>
      <sz val="12"/>
      <color theme="7" tint="-0.499984740745262"/>
      <name val="Arial Narrow"/>
      <family val="2"/>
    </font>
    <font>
      <sz val="11"/>
      <color rgb="FF0070C0"/>
      <name val="Arial Narrow"/>
      <family val="2"/>
    </font>
    <font>
      <b/>
      <sz val="18"/>
      <color rgb="FF0070C0"/>
      <name val="Arial Narrow"/>
      <family val="2"/>
    </font>
    <font>
      <b/>
      <sz val="14"/>
      <color theme="1" tint="4.9989318521683403E-2"/>
      <name val="Arial Narrow"/>
      <family val="2"/>
    </font>
    <font>
      <b/>
      <sz val="10"/>
      <color rgb="FFFF0000"/>
      <name val="Arial Narrow"/>
      <family val="2"/>
    </font>
    <font>
      <sz val="16"/>
      <color theme="5" tint="-0.249977111117893"/>
      <name val="Arial Narrow"/>
      <family val="2"/>
    </font>
    <font>
      <sz val="18"/>
      <color theme="9" tint="-0.499984740745262"/>
      <name val="Arial Narrow"/>
      <family val="2"/>
    </font>
    <font>
      <sz val="18"/>
      <color theme="8" tint="-0.499984740745262"/>
      <name val="Arial Narrow"/>
      <family val="2"/>
    </font>
    <font>
      <sz val="20"/>
      <color theme="8" tint="-0.499984740745262"/>
      <name val="Arial Narrow"/>
      <family val="2"/>
    </font>
    <font>
      <sz val="11"/>
      <color rgb="FF000000"/>
      <name val="Arial Narrow"/>
      <family val="2"/>
    </font>
    <font>
      <sz val="11"/>
      <name val="Arial Narrow"/>
      <family val="2"/>
    </font>
    <font>
      <b/>
      <sz val="11"/>
      <color rgb="FF000000"/>
      <name val="Arial Narrow"/>
      <family val="2"/>
    </font>
    <font>
      <b/>
      <sz val="12"/>
      <color rgb="FF0070C0"/>
      <name val="Arial Narrow"/>
      <family val="2"/>
    </font>
  </fonts>
  <fills count="28">
    <fill>
      <patternFill patternType="none"/>
    </fill>
    <fill>
      <patternFill patternType="gray125"/>
    </fill>
    <fill>
      <patternFill patternType="solid">
        <fgColor theme="9" tint="-0.499984740745262"/>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bgColor indexed="64"/>
      </patternFill>
    </fill>
    <fill>
      <patternFill patternType="solid">
        <fgColor rgb="FFE5F5FF"/>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CD5B4"/>
        <bgColor indexed="64"/>
      </patternFill>
    </fill>
    <fill>
      <patternFill patternType="solid">
        <fgColor rgb="FFB7DEE8"/>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theme="1" tint="4.9989318521683403E-2"/>
        <bgColor indexed="64"/>
      </patternFill>
    </fill>
    <fill>
      <patternFill patternType="solid">
        <fgColor theme="5" tint="-0.499984740745262"/>
        <bgColor indexed="64"/>
      </patternFill>
    </fill>
    <fill>
      <patternFill patternType="solid">
        <fgColor theme="3" tint="-0.499984740745262"/>
        <bgColor indexed="64"/>
      </patternFill>
    </fill>
  </fills>
  <borders count="86">
    <border>
      <left/>
      <right/>
      <top/>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style="medium">
        <color theme="0" tint="-0.24994659260841701"/>
      </left>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style="medium">
        <color theme="0" tint="-0.24994659260841701"/>
      </left>
      <right/>
      <top/>
      <bottom style="hair">
        <color theme="0" tint="-0.24994659260841701"/>
      </bottom>
      <diagonal/>
    </border>
    <border>
      <left/>
      <right/>
      <top/>
      <bottom style="hair">
        <color theme="0" tint="-0.24994659260841701"/>
      </bottom>
      <diagonal/>
    </border>
    <border>
      <left style="medium">
        <color theme="0" tint="-0.24994659260841701"/>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style="medium">
        <color theme="0" tint="-0.24994659260841701"/>
      </left>
      <right/>
      <top style="thin">
        <color theme="0" tint="-0.24994659260841701"/>
      </top>
      <bottom style="hair">
        <color theme="0" tint="-0.14996795556505021"/>
      </bottom>
      <diagonal/>
    </border>
    <border>
      <left/>
      <right/>
      <top style="thin">
        <color theme="0" tint="-0.24994659260841701"/>
      </top>
      <bottom style="hair">
        <color theme="0" tint="-0.14996795556505021"/>
      </bottom>
      <diagonal/>
    </border>
    <border>
      <left/>
      <right style="medium">
        <color theme="0" tint="-0.24994659260841701"/>
      </right>
      <top style="medium">
        <color theme="0" tint="-0.24994659260841701"/>
      </top>
      <bottom style="medium">
        <color theme="0" tint="-0.24994659260841701"/>
      </bottom>
      <diagonal/>
    </border>
    <border>
      <left/>
      <right/>
      <top style="medium">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thin">
        <color theme="9" tint="-0.499984740745262"/>
      </right>
      <top style="medium">
        <color theme="9" tint="-0.499984740745262"/>
      </top>
      <bottom style="medium">
        <color theme="9" tint="-0.499984740745262"/>
      </bottom>
      <diagonal/>
    </border>
    <border>
      <left style="thin">
        <color theme="9" tint="-0.499984740745262"/>
      </left>
      <right style="medium">
        <color theme="9" tint="-0.499984740745262"/>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style="medium">
        <color theme="8" tint="-0.499984740745262"/>
      </left>
      <right style="thin">
        <color theme="8" tint="-0.499984740745262"/>
      </right>
      <top style="medium">
        <color theme="8" tint="-0.499984740745262"/>
      </top>
      <bottom style="thin">
        <color theme="8" tint="-0.499984740745262"/>
      </bottom>
      <diagonal/>
    </border>
    <border>
      <left style="thin">
        <color theme="8" tint="-0.499984740745262"/>
      </left>
      <right style="thin">
        <color theme="8" tint="-0.499984740745262"/>
      </right>
      <top style="medium">
        <color theme="8" tint="-0.499984740745262"/>
      </top>
      <bottom style="thin">
        <color theme="8" tint="-0.499984740745262"/>
      </bottom>
      <diagonal/>
    </border>
    <border>
      <left style="thin">
        <color theme="8" tint="-0.499984740745262"/>
      </left>
      <right style="medium">
        <color theme="8" tint="-0.499984740745262"/>
      </right>
      <top style="medium">
        <color theme="8" tint="-0.499984740745262"/>
      </top>
      <bottom style="thin">
        <color theme="8" tint="-0.499984740745262"/>
      </bottom>
      <diagonal/>
    </border>
    <border>
      <left/>
      <right/>
      <top style="medium">
        <color theme="7" tint="-0.499984740745262"/>
      </top>
      <bottom style="medium">
        <color theme="7" tint="-0.499984740745262"/>
      </bottom>
      <diagonal/>
    </border>
    <border>
      <left/>
      <right style="medium">
        <color theme="7" tint="-0.499984740745262"/>
      </right>
      <top style="medium">
        <color theme="7" tint="-0.499984740745262"/>
      </top>
      <bottom style="medium">
        <color theme="7" tint="-0.499984740745262"/>
      </bottom>
      <diagonal/>
    </border>
    <border>
      <left/>
      <right/>
      <top style="medium">
        <color theme="8" tint="-0.499984740745262"/>
      </top>
      <bottom style="medium">
        <color theme="8" tint="-0.499984740745262"/>
      </bottom>
      <diagonal/>
    </border>
    <border>
      <left style="medium">
        <color theme="7" tint="-0.499984740745262"/>
      </left>
      <right style="thin">
        <color theme="7" tint="-0.499984740745262"/>
      </right>
      <top style="medium">
        <color theme="7" tint="-0.499984740745262"/>
      </top>
      <bottom style="thin">
        <color theme="7" tint="-0.499984740745262"/>
      </bottom>
      <diagonal/>
    </border>
    <border>
      <left style="thin">
        <color theme="7" tint="-0.499984740745262"/>
      </left>
      <right style="thin">
        <color theme="7" tint="-0.499984740745262"/>
      </right>
      <top style="medium">
        <color theme="7" tint="-0.499984740745262"/>
      </top>
      <bottom style="thin">
        <color theme="7" tint="-0.499984740745262"/>
      </bottom>
      <diagonal/>
    </border>
    <border>
      <left style="thin">
        <color theme="7" tint="-0.499984740745262"/>
      </left>
      <right style="medium">
        <color theme="7" tint="-0.499984740745262"/>
      </right>
      <top style="medium">
        <color theme="7" tint="-0.499984740745262"/>
      </top>
      <bottom style="thin">
        <color theme="7"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24994659260841701"/>
      </bottom>
      <diagonal/>
    </border>
    <border>
      <left/>
      <right style="medium">
        <color theme="0" tint="-0.499984740745262"/>
      </right>
      <top/>
      <bottom style="medium">
        <color theme="0" tint="-0.24994659260841701"/>
      </bottom>
      <diagonal/>
    </border>
    <border>
      <left style="medium">
        <color theme="0" tint="-0.499984740745262"/>
      </left>
      <right/>
      <top style="medium">
        <color theme="0" tint="-0.24994659260841701"/>
      </top>
      <bottom style="medium">
        <color theme="0" tint="-0.24994659260841701"/>
      </bottom>
      <diagonal/>
    </border>
    <border>
      <left/>
      <right style="medium">
        <color theme="0" tint="-0.499984740745262"/>
      </right>
      <top style="medium">
        <color theme="0" tint="-0.24994659260841701"/>
      </top>
      <bottom style="medium">
        <color theme="0" tint="-0.24994659260841701"/>
      </bottom>
      <diagonal/>
    </border>
    <border>
      <left style="medium">
        <color theme="0" tint="-0.499984740745262"/>
      </left>
      <right style="medium">
        <color theme="0" tint="-0.24994659260841701"/>
      </right>
      <top style="medium">
        <color theme="0" tint="-0.24994659260841701"/>
      </top>
      <bottom/>
      <diagonal/>
    </border>
    <border>
      <left/>
      <right style="medium">
        <color theme="0" tint="-0.499984740745262"/>
      </right>
      <top style="medium">
        <color theme="0" tint="-0.24994659260841701"/>
      </top>
      <bottom/>
      <diagonal/>
    </border>
    <border>
      <left style="medium">
        <color theme="0" tint="-0.499984740745262"/>
      </left>
      <right style="medium">
        <color theme="0" tint="-0.24994659260841701"/>
      </right>
      <top/>
      <bottom/>
      <diagonal/>
    </border>
    <border>
      <left/>
      <right style="medium">
        <color theme="0" tint="-0.499984740745262"/>
      </right>
      <top/>
      <bottom style="hair">
        <color theme="0" tint="-0.24994659260841701"/>
      </bottom>
      <diagonal/>
    </border>
    <border>
      <left/>
      <right style="medium">
        <color theme="0" tint="-0.499984740745262"/>
      </right>
      <top style="hair">
        <color theme="0" tint="-0.14996795556505021"/>
      </top>
      <bottom style="hair">
        <color theme="0" tint="-0.14996795556505021"/>
      </bottom>
      <diagonal/>
    </border>
    <border>
      <left/>
      <right style="medium">
        <color theme="0" tint="-0.499984740745262"/>
      </right>
      <top style="hair">
        <color theme="0" tint="-0.14996795556505021"/>
      </top>
      <bottom style="medium">
        <color theme="0" tint="-0.24994659260841701"/>
      </bottom>
      <diagonal/>
    </border>
    <border>
      <left style="medium">
        <color theme="0" tint="-0.499984740745262"/>
      </left>
      <right style="medium">
        <color theme="0" tint="-0.24994659260841701"/>
      </right>
      <top/>
      <bottom style="medium">
        <color theme="0" tint="-0.24994659260841701"/>
      </bottom>
      <diagonal/>
    </border>
    <border>
      <left style="medium">
        <color theme="0" tint="-0.499984740745262"/>
      </left>
      <right style="medium">
        <color theme="0" tint="-0.24994659260841701"/>
      </right>
      <top style="medium">
        <color theme="0" tint="-0.24994659260841701"/>
      </top>
      <bottom style="medium">
        <color theme="0" tint="-0.24994659260841701"/>
      </bottom>
      <diagonal/>
    </border>
    <border>
      <left/>
      <right style="medium">
        <color theme="0" tint="-0.499984740745262"/>
      </right>
      <top style="thin">
        <color theme="0" tint="-0.24994659260841701"/>
      </top>
      <bottom style="medium">
        <color theme="0" tint="-0.24994659260841701"/>
      </bottom>
      <diagonal/>
    </border>
    <border>
      <left/>
      <right style="medium">
        <color theme="0" tint="-0.499984740745262"/>
      </right>
      <top style="medium">
        <color theme="0" tint="-0.24994659260841701"/>
      </top>
      <bottom style="thin">
        <color theme="0" tint="-0.24994659260841701"/>
      </bottom>
      <diagonal/>
    </border>
    <border>
      <left/>
      <right style="medium">
        <color theme="0" tint="-0.499984740745262"/>
      </right>
      <top style="thin">
        <color theme="0" tint="-0.24994659260841701"/>
      </top>
      <bottom style="thin">
        <color theme="0" tint="-0.24994659260841701"/>
      </bottom>
      <diagonal/>
    </border>
    <border>
      <left style="medium">
        <color theme="0" tint="-0.499984740745262"/>
      </left>
      <right/>
      <top style="medium">
        <color theme="0" tint="-0.24994659260841701"/>
      </top>
      <bottom/>
      <diagonal/>
    </border>
    <border>
      <left style="medium">
        <color theme="0" tint="-0.499984740745262"/>
      </left>
      <right style="thin">
        <color theme="0" tint="-0.24994659260841701"/>
      </right>
      <top style="medium">
        <color theme="0" tint="-0.24994659260841701"/>
      </top>
      <bottom style="thin">
        <color theme="0" tint="-0.24994659260841701"/>
      </bottom>
      <diagonal/>
    </border>
    <border>
      <left style="thin">
        <color theme="0" tint="-0.24994659260841701"/>
      </left>
      <right style="medium">
        <color theme="0" tint="-0.499984740745262"/>
      </right>
      <top style="medium">
        <color theme="0" tint="-0.24994659260841701"/>
      </top>
      <bottom style="thin">
        <color theme="0" tint="-0.24994659260841701"/>
      </bottom>
      <diagonal/>
    </border>
    <border>
      <left style="medium">
        <color theme="0" tint="-0.499984740745262"/>
      </left>
      <right style="thin">
        <color theme="0" tint="-0.24994659260841701"/>
      </right>
      <top style="thin">
        <color theme="0" tint="-0.24994659260841701"/>
      </top>
      <bottom style="thin">
        <color theme="0" tint="-0.24994659260841701"/>
      </bottom>
      <diagonal/>
    </border>
    <border>
      <left style="medium">
        <color theme="0" tint="-0.499984740745262"/>
      </left>
      <right style="thin">
        <color theme="0" tint="-0.24994659260841701"/>
      </right>
      <top style="thin">
        <color theme="0" tint="-0.24994659260841701"/>
      </top>
      <bottom style="medium">
        <color theme="0" tint="-0.499984740745262"/>
      </bottom>
      <diagonal/>
    </border>
    <border>
      <left style="thin">
        <color theme="0" tint="-0.24994659260841701"/>
      </left>
      <right style="thin">
        <color theme="0" tint="-0.24994659260841701"/>
      </right>
      <top style="thin">
        <color theme="0" tint="-0.24994659260841701"/>
      </top>
      <bottom style="medium">
        <color theme="0" tint="-0.499984740745262"/>
      </bottom>
      <diagonal/>
    </border>
    <border>
      <left style="thin">
        <color theme="0" tint="-0.24994659260841701"/>
      </left>
      <right/>
      <top style="thin">
        <color theme="0" tint="-0.24994659260841701"/>
      </top>
      <bottom style="medium">
        <color theme="0" tint="-0.499984740745262"/>
      </bottom>
      <diagonal/>
    </border>
    <border>
      <left/>
      <right style="medium">
        <color theme="0" tint="-0.499984740745262"/>
      </right>
      <top style="thin">
        <color theme="0" tint="-0.24994659260841701"/>
      </top>
      <bottom style="medium">
        <color theme="0" tint="-0.499984740745262"/>
      </bottom>
      <diagonal/>
    </border>
    <border>
      <left style="thick">
        <color theme="0" tint="-0.499984740745262"/>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n">
        <color theme="0" tint="-0.24994659260841701"/>
      </left>
      <right style="thick">
        <color theme="0" tint="-0.499984740745262"/>
      </right>
      <top/>
      <bottom/>
      <diagonal/>
    </border>
    <border>
      <left style="medium">
        <color theme="8" tint="0.59996337778862885"/>
      </left>
      <right style="thick">
        <color theme="0" tint="-0.499984740745262"/>
      </right>
      <top/>
      <bottom/>
      <diagonal/>
    </border>
    <border>
      <left style="thick">
        <color theme="0" tint="-0.499984740745262"/>
      </left>
      <right/>
      <top style="medium">
        <color theme="0" tint="-0.24994659260841701"/>
      </top>
      <bottom style="medium">
        <color theme="0" tint="-0.24994659260841701"/>
      </bottom>
      <diagonal/>
    </border>
    <border>
      <left style="medium">
        <color theme="0" tint="-0.24994659260841701"/>
      </left>
      <right style="thick">
        <color theme="0" tint="-0.499984740745262"/>
      </right>
      <top style="medium">
        <color theme="0" tint="-0.24994659260841701"/>
      </top>
      <bottom style="medium">
        <color theme="0" tint="-0.24994659260841701"/>
      </bottom>
      <diagonal/>
    </border>
    <border>
      <left/>
      <right style="thick">
        <color theme="0" tint="-0.499984740745262"/>
      </right>
      <top style="medium">
        <color theme="0" tint="-0.24994659260841701"/>
      </top>
      <bottom style="medium">
        <color theme="0" tint="-0.24994659260841701"/>
      </bottom>
      <diagonal/>
    </border>
    <border>
      <left style="thick">
        <color theme="0" tint="-0.499984740745262"/>
      </left>
      <right/>
      <top style="medium">
        <color theme="0" tint="-0.24994659260841701"/>
      </top>
      <bottom/>
      <diagonal/>
    </border>
    <border>
      <left/>
      <right style="thick">
        <color theme="0" tint="-0.499984740745262"/>
      </right>
      <top style="medium">
        <color theme="0" tint="-0.24994659260841701"/>
      </top>
      <bottom style="thin">
        <color theme="0" tint="-0.24994659260841701"/>
      </bottom>
      <diagonal/>
    </border>
    <border>
      <left/>
      <right style="thick">
        <color theme="0" tint="-0.499984740745262"/>
      </right>
      <top style="thin">
        <color theme="0" tint="-0.24994659260841701"/>
      </top>
      <bottom style="thin">
        <color theme="0" tint="-0.24994659260841701"/>
      </bottom>
      <diagonal/>
    </border>
    <border>
      <left/>
      <right style="thick">
        <color theme="0" tint="-0.499984740745262"/>
      </right>
      <top style="medium">
        <color theme="0" tint="-0.24994659260841701"/>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7">
    <xf numFmtId="0" fontId="0" fillId="0" borderId="0"/>
    <xf numFmtId="0" fontId="12" fillId="0" borderId="0"/>
    <xf numFmtId="9" fontId="13" fillId="0" borderId="0" applyFont="0" applyFill="0" applyBorder="0" applyAlignment="0" applyProtection="0"/>
    <xf numFmtId="0" fontId="12" fillId="0" borderId="0"/>
    <xf numFmtId="0" fontId="13" fillId="0" borderId="0"/>
    <xf numFmtId="0" fontId="30" fillId="0" borderId="0"/>
    <xf numFmtId="0" fontId="12" fillId="0" borderId="0"/>
  </cellStyleXfs>
  <cellXfs count="263">
    <xf numFmtId="0" fontId="0" fillId="0" borderId="0" xfId="0"/>
    <xf numFmtId="0" fontId="1" fillId="0" borderId="0" xfId="0" applyFont="1"/>
    <xf numFmtId="0" fontId="20" fillId="0" borderId="0" xfId="0" applyFont="1"/>
    <xf numFmtId="0" fontId="3" fillId="9" borderId="0" xfId="0" applyFont="1" applyFill="1" applyAlignment="1">
      <alignment horizontal="center" vertical="center" wrapText="1"/>
    </xf>
    <xf numFmtId="0" fontId="10" fillId="0" borderId="0" xfId="0" applyFont="1"/>
    <xf numFmtId="0" fontId="2" fillId="2" borderId="1" xfId="0" applyFont="1" applyFill="1" applyBorder="1"/>
    <xf numFmtId="0" fontId="2" fillId="2" borderId="2" xfId="0" applyFont="1" applyFill="1" applyBorder="1"/>
    <xf numFmtId="0" fontId="3" fillId="4" borderId="3" xfId="0" applyFont="1" applyFill="1" applyBorder="1" applyAlignment="1">
      <alignment horizontal="center"/>
    </xf>
    <xf numFmtId="0" fontId="2" fillId="3" borderId="1" xfId="0" applyFont="1" applyFill="1" applyBorder="1"/>
    <xf numFmtId="0" fontId="2" fillId="3" borderId="2" xfId="0" applyFont="1" applyFill="1" applyBorder="1"/>
    <xf numFmtId="0" fontId="6" fillId="6" borderId="3" xfId="0" applyFont="1" applyFill="1" applyBorder="1" applyAlignment="1">
      <alignment horizontal="center" vertical="center"/>
    </xf>
    <xf numFmtId="0" fontId="8" fillId="8" borderId="12" xfId="0" applyFont="1" applyFill="1" applyBorder="1" applyAlignment="1">
      <alignment horizontal="center" vertical="top"/>
    </xf>
    <xf numFmtId="0" fontId="8" fillId="8" borderId="13" xfId="0" applyFont="1" applyFill="1" applyBorder="1" applyAlignment="1">
      <alignment horizontal="left" vertical="top"/>
    </xf>
    <xf numFmtId="0" fontId="28" fillId="0" borderId="18" xfId="0" applyFont="1" applyBorder="1" applyAlignment="1">
      <alignment vertical="top" wrapText="1"/>
    </xf>
    <xf numFmtId="0" fontId="28" fillId="0" borderId="19" xfId="0" applyFont="1" applyBorder="1" applyAlignment="1">
      <alignment vertical="top" wrapText="1"/>
    </xf>
    <xf numFmtId="0" fontId="2" fillId="7" borderId="1" xfId="0" applyFont="1" applyFill="1" applyBorder="1"/>
    <xf numFmtId="0" fontId="2" fillId="7" borderId="2" xfId="0" applyFont="1" applyFill="1" applyBorder="1"/>
    <xf numFmtId="0" fontId="6" fillId="19" borderId="3" xfId="0" applyFont="1" applyFill="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left" vertical="center"/>
    </xf>
    <xf numFmtId="0" fontId="7" fillId="5" borderId="3" xfId="0" applyFont="1" applyFill="1" applyBorder="1" applyAlignment="1">
      <alignment horizontal="center" vertical="center"/>
    </xf>
    <xf numFmtId="0" fontId="31" fillId="20" borderId="12" xfId="0" applyFont="1" applyFill="1" applyBorder="1" applyAlignment="1">
      <alignment horizontal="center" vertical="center"/>
    </xf>
    <xf numFmtId="0" fontId="31" fillId="20" borderId="13" xfId="0" applyFont="1" applyFill="1" applyBorder="1" applyAlignment="1">
      <alignment horizontal="left" vertical="center"/>
    </xf>
    <xf numFmtId="0" fontId="0" fillId="0" borderId="0" xfId="0" applyAlignment="1">
      <alignment horizontal="right" vertical="top"/>
    </xf>
    <xf numFmtId="0" fontId="0" fillId="0" borderId="0" xfId="0" applyAlignment="1">
      <alignment horizontal="center" vertical="center"/>
    </xf>
    <xf numFmtId="0" fontId="0" fillId="0" borderId="0" xfId="0" applyAlignment="1">
      <alignment horizontal="left" vertical="center" wrapText="1"/>
    </xf>
    <xf numFmtId="0" fontId="2" fillId="21" borderId="1" xfId="0" applyFont="1" applyFill="1" applyBorder="1"/>
    <xf numFmtId="0" fontId="2" fillId="21" borderId="2" xfId="0" applyFont="1" applyFill="1" applyBorder="1"/>
    <xf numFmtId="0" fontId="32" fillId="22" borderId="8" xfId="0" applyFont="1" applyFill="1" applyBorder="1" applyAlignment="1">
      <alignment horizontal="center" vertical="center"/>
    </xf>
    <xf numFmtId="0" fontId="32" fillId="22" borderId="9" xfId="0" applyFont="1" applyFill="1" applyBorder="1"/>
    <xf numFmtId="0" fontId="33" fillId="11" borderId="4" xfId="0" applyFont="1" applyFill="1" applyBorder="1" applyAlignment="1">
      <alignment horizontal="center" vertical="center"/>
    </xf>
    <xf numFmtId="0" fontId="33" fillId="11" borderId="5" xfId="0" applyFont="1" applyFill="1" applyBorder="1"/>
    <xf numFmtId="0" fontId="7" fillId="17" borderId="0" xfId="0" applyFont="1" applyFill="1"/>
    <xf numFmtId="0" fontId="7" fillId="5" borderId="0" xfId="0" applyFont="1" applyFill="1" applyAlignment="1">
      <alignment horizontal="left" vertical="center"/>
    </xf>
    <xf numFmtId="0" fontId="8" fillId="18" borderId="0" xfId="0" applyFont="1" applyFill="1"/>
    <xf numFmtId="0" fontId="31" fillId="19" borderId="0" xfId="0" applyFont="1" applyFill="1"/>
    <xf numFmtId="0" fontId="34" fillId="10" borderId="0" xfId="0" applyFont="1" applyFill="1" applyAlignment="1">
      <alignment vertical="center" wrapText="1"/>
    </xf>
    <xf numFmtId="0" fontId="36" fillId="10" borderId="5" xfId="0" applyFont="1" applyFill="1" applyBorder="1"/>
    <xf numFmtId="0" fontId="1" fillId="0" borderId="0" xfId="0" applyFont="1" applyAlignment="1">
      <alignment horizontal="center" vertical="center"/>
    </xf>
    <xf numFmtId="0" fontId="1" fillId="0" borderId="0" xfId="0" applyFont="1" applyAlignment="1">
      <alignment horizontal="left" vertical="center" wrapText="1"/>
    </xf>
    <xf numFmtId="0" fontId="39" fillId="2" borderId="24" xfId="0" applyFont="1" applyFill="1" applyBorder="1" applyAlignment="1">
      <alignment horizontal="left" wrapText="1"/>
    </xf>
    <xf numFmtId="0" fontId="39" fillId="2" borderId="25" xfId="0" applyFont="1" applyFill="1" applyBorder="1" applyAlignment="1">
      <alignment horizontal="left" wrapText="1"/>
    </xf>
    <xf numFmtId="0" fontId="39" fillId="2" borderId="25" xfId="0" applyFont="1" applyFill="1" applyBorder="1" applyAlignment="1">
      <alignment horizontal="center" wrapText="1"/>
    </xf>
    <xf numFmtId="164" fontId="39" fillId="2" borderId="25" xfId="0" applyNumberFormat="1" applyFont="1" applyFill="1" applyBorder="1" applyAlignment="1">
      <alignment horizontal="center" wrapText="1"/>
    </xf>
    <xf numFmtId="164" fontId="39" fillId="2" borderId="26" xfId="0" applyNumberFormat="1" applyFont="1" applyFill="1" applyBorder="1" applyAlignment="1">
      <alignment horizontal="center" wrapText="1"/>
    </xf>
    <xf numFmtId="0" fontId="39" fillId="3" borderId="28" xfId="0" applyFont="1" applyFill="1" applyBorder="1" applyAlignment="1">
      <alignment horizontal="left" wrapText="1"/>
    </xf>
    <xf numFmtId="0" fontId="39" fillId="3" borderId="29" xfId="0" applyFont="1" applyFill="1" applyBorder="1" applyAlignment="1">
      <alignment horizontal="left" wrapText="1"/>
    </xf>
    <xf numFmtId="0" fontId="39" fillId="3" borderId="29" xfId="0" applyFont="1" applyFill="1" applyBorder="1" applyAlignment="1">
      <alignment horizontal="center" wrapText="1"/>
    </xf>
    <xf numFmtId="164" fontId="39" fillId="3" borderId="29" xfId="0" applyNumberFormat="1" applyFont="1" applyFill="1" applyBorder="1" applyAlignment="1">
      <alignment horizontal="center" wrapText="1"/>
    </xf>
    <xf numFmtId="164" fontId="39" fillId="3" borderId="30" xfId="0" applyNumberFormat="1" applyFont="1" applyFill="1" applyBorder="1" applyAlignment="1">
      <alignment horizontal="center" wrapText="1"/>
    </xf>
    <xf numFmtId="0" fontId="23" fillId="26" borderId="2" xfId="0" applyFont="1" applyFill="1" applyBorder="1" applyAlignment="1">
      <alignment horizontal="left"/>
    </xf>
    <xf numFmtId="0" fontId="34" fillId="10" borderId="0" xfId="0" applyFont="1" applyFill="1" applyAlignment="1">
      <alignment vertical="top" wrapText="1"/>
    </xf>
    <xf numFmtId="0" fontId="43" fillId="10" borderId="0" xfId="0" applyFont="1" applyFill="1" applyAlignment="1">
      <alignment vertical="top" wrapText="1"/>
    </xf>
    <xf numFmtId="44" fontId="40" fillId="0" borderId="32" xfId="0" applyNumberFormat="1" applyFont="1" applyBorder="1" applyAlignment="1">
      <alignment horizontal="center" vertical="center"/>
    </xf>
    <xf numFmtId="0" fontId="34" fillId="10" borderId="38" xfId="0" applyFont="1" applyFill="1" applyBorder="1" applyAlignment="1">
      <alignment vertical="center" wrapText="1"/>
    </xf>
    <xf numFmtId="0" fontId="35" fillId="10" borderId="39" xfId="0" applyFont="1" applyFill="1" applyBorder="1" applyAlignment="1">
      <alignment vertical="center" wrapText="1"/>
    </xf>
    <xf numFmtId="0" fontId="35" fillId="10" borderId="41" xfId="0" applyFont="1" applyFill="1" applyBorder="1" applyAlignment="1">
      <alignment vertical="center" wrapText="1"/>
    </xf>
    <xf numFmtId="0" fontId="36" fillId="10" borderId="42" xfId="0" applyFont="1" applyFill="1" applyBorder="1"/>
    <xf numFmtId="0" fontId="2" fillId="2" borderId="47" xfId="0" applyFont="1" applyFill="1" applyBorder="1" applyAlignment="1">
      <alignment horizontal="center" wrapText="1"/>
    </xf>
    <xf numFmtId="0" fontId="6" fillId="4" borderId="41" xfId="0" applyFont="1" applyFill="1" applyBorder="1"/>
    <xf numFmtId="44" fontId="6" fillId="14" borderId="50" xfId="0" applyNumberFormat="1" applyFont="1" applyFill="1" applyBorder="1" applyAlignment="1">
      <alignment vertical="center"/>
    </xf>
    <xf numFmtId="44" fontId="6" fillId="16" borderId="50" xfId="0" applyNumberFormat="1" applyFont="1" applyFill="1" applyBorder="1" applyAlignment="1">
      <alignment vertical="center"/>
    </xf>
    <xf numFmtId="44" fontId="7" fillId="5" borderId="51" xfId="0" applyNumberFormat="1" applyFont="1" applyFill="1" applyBorder="1" applyAlignment="1">
      <alignment vertical="center"/>
    </xf>
    <xf numFmtId="44" fontId="5" fillId="5" borderId="41" xfId="0" applyNumberFormat="1" applyFont="1" applyFill="1" applyBorder="1"/>
    <xf numFmtId="0" fontId="2" fillId="3" borderId="47" xfId="0" applyFont="1" applyFill="1" applyBorder="1" applyAlignment="1">
      <alignment horizontal="center" wrapText="1"/>
    </xf>
    <xf numFmtId="0" fontId="6" fillId="6" borderId="41" xfId="0" applyFont="1" applyFill="1" applyBorder="1"/>
    <xf numFmtId="44" fontId="4" fillId="8" borderId="41" xfId="0" applyNumberFormat="1" applyFont="1" applyFill="1" applyBorder="1"/>
    <xf numFmtId="0" fontId="2" fillId="7" borderId="47" xfId="0" applyFont="1" applyFill="1" applyBorder="1" applyAlignment="1">
      <alignment horizontal="center" wrapText="1"/>
    </xf>
    <xf numFmtId="0" fontId="6" fillId="19" borderId="41" xfId="0" applyFont="1" applyFill="1" applyBorder="1"/>
    <xf numFmtId="44" fontId="31" fillId="20" borderId="54" xfId="0" applyNumberFormat="1" applyFont="1" applyFill="1" applyBorder="1" applyAlignment="1">
      <alignment vertical="center"/>
    </xf>
    <xf numFmtId="44" fontId="4" fillId="20" borderId="41" xfId="0" applyNumberFormat="1" applyFont="1" applyFill="1" applyBorder="1"/>
    <xf numFmtId="0" fontId="11" fillId="0" borderId="48" xfId="0" applyFont="1" applyBorder="1" applyAlignment="1">
      <alignment vertical="center" textRotation="90"/>
    </xf>
    <xf numFmtId="0" fontId="2" fillId="21" borderId="47" xfId="0" applyFont="1" applyFill="1" applyBorder="1" applyAlignment="1">
      <alignment horizontal="center" vertical="center" wrapText="1"/>
    </xf>
    <xf numFmtId="44" fontId="24" fillId="23" borderId="49" xfId="0" applyNumberFormat="1" applyFont="1" applyFill="1" applyBorder="1"/>
    <xf numFmtId="0" fontId="11" fillId="0" borderId="52" xfId="0" applyFont="1" applyBorder="1" applyAlignment="1">
      <alignment vertical="center" textRotation="90"/>
    </xf>
    <xf numFmtId="44" fontId="24" fillId="24" borderId="43" xfId="0" applyNumberFormat="1" applyFont="1" applyFill="1" applyBorder="1"/>
    <xf numFmtId="0" fontId="1" fillId="0" borderId="40" xfId="0" applyFont="1" applyBorder="1" applyAlignment="1">
      <alignment horizontal="right" wrapText="1"/>
    </xf>
    <xf numFmtId="0" fontId="1" fillId="0" borderId="42" xfId="0" applyFont="1" applyBorder="1"/>
    <xf numFmtId="0" fontId="1" fillId="0" borderId="57" xfId="0" applyFont="1" applyBorder="1" applyAlignment="1">
      <alignment horizontal="right" wrapText="1"/>
    </xf>
    <xf numFmtId="0" fontId="28" fillId="9" borderId="58" xfId="0" applyFont="1" applyFill="1" applyBorder="1" applyAlignment="1">
      <alignment horizontal="center" vertical="top" wrapText="1"/>
    </xf>
    <xf numFmtId="0" fontId="28" fillId="14" borderId="60" xfId="0" applyFont="1" applyFill="1" applyBorder="1" applyAlignment="1">
      <alignment horizontal="center" vertical="top" wrapText="1"/>
    </xf>
    <xf numFmtId="0" fontId="28" fillId="16" borderId="60" xfId="0" applyFont="1" applyFill="1" applyBorder="1" applyAlignment="1">
      <alignment horizontal="center" vertical="top" wrapText="1"/>
    </xf>
    <xf numFmtId="0" fontId="29" fillId="23" borderId="60" xfId="0" applyFont="1" applyFill="1" applyBorder="1" applyAlignment="1">
      <alignment horizontal="center" vertical="top" wrapText="1"/>
    </xf>
    <xf numFmtId="0" fontId="29" fillId="24" borderId="61" xfId="0" applyFont="1" applyFill="1" applyBorder="1" applyAlignment="1">
      <alignment horizontal="center" vertical="top" wrapText="1"/>
    </xf>
    <xf numFmtId="0" fontId="28" fillId="0" borderId="62" xfId="0" applyFont="1" applyBorder="1" applyAlignment="1">
      <alignment vertical="top" wrapText="1"/>
    </xf>
    <xf numFmtId="0" fontId="16" fillId="10" borderId="66" xfId="0" applyFont="1" applyFill="1" applyBorder="1" applyAlignment="1">
      <alignment horizontal="left" wrapText="1"/>
    </xf>
    <xf numFmtId="0" fontId="43" fillId="10" borderId="67" xfId="0" applyFont="1" applyFill="1" applyBorder="1" applyAlignment="1">
      <alignment vertical="top" wrapText="1"/>
    </xf>
    <xf numFmtId="0" fontId="34" fillId="10" borderId="68" xfId="0" applyFont="1" applyFill="1" applyBorder="1" applyAlignment="1">
      <alignment vertical="top" wrapText="1"/>
    </xf>
    <xf numFmtId="0" fontId="34" fillId="10" borderId="68" xfId="0" applyFont="1" applyFill="1" applyBorder="1" applyAlignment="1">
      <alignment vertical="center" wrapText="1"/>
    </xf>
    <xf numFmtId="0" fontId="34" fillId="10" borderId="68" xfId="0" quotePrefix="1" applyFont="1" applyFill="1" applyBorder="1" applyAlignment="1">
      <alignment vertical="center" wrapText="1"/>
    </xf>
    <xf numFmtId="0" fontId="0" fillId="0" borderId="67" xfId="0" applyBorder="1"/>
    <xf numFmtId="0" fontId="15" fillId="7" borderId="69" xfId="0" applyFont="1" applyFill="1" applyBorder="1" applyAlignment="1">
      <alignment horizontal="center" vertical="center" wrapText="1"/>
    </xf>
    <xf numFmtId="44" fontId="16" fillId="13" borderId="70" xfId="0" applyNumberFormat="1" applyFont="1" applyFill="1" applyBorder="1" applyAlignment="1">
      <alignment horizontal="center" wrapText="1"/>
    </xf>
    <xf numFmtId="0" fontId="18" fillId="7" borderId="68" xfId="0" applyFont="1" applyFill="1" applyBorder="1" applyAlignment="1">
      <alignment horizontal="center"/>
    </xf>
    <xf numFmtId="0" fontId="2" fillId="23" borderId="67" xfId="0" applyFont="1" applyFill="1" applyBorder="1"/>
    <xf numFmtId="0" fontId="2" fillId="23" borderId="0" xfId="0" applyFont="1" applyFill="1"/>
    <xf numFmtId="164" fontId="2" fillId="23" borderId="70" xfId="0" applyNumberFormat="1" applyFont="1" applyFill="1" applyBorder="1"/>
    <xf numFmtId="0" fontId="1" fillId="0" borderId="67" xfId="0" applyFont="1" applyBorder="1"/>
    <xf numFmtId="2" fontId="1" fillId="10" borderId="70" xfId="2" applyNumberFormat="1" applyFont="1" applyFill="1" applyBorder="1" applyProtection="1">
      <protection locked="0"/>
    </xf>
    <xf numFmtId="164" fontId="1" fillId="0" borderId="70" xfId="0" applyNumberFormat="1" applyFont="1" applyBorder="1"/>
    <xf numFmtId="0" fontId="1" fillId="8" borderId="67" xfId="0" applyFont="1" applyFill="1" applyBorder="1"/>
    <xf numFmtId="0" fontId="1" fillId="8" borderId="0" xfId="0" applyFont="1" applyFill="1"/>
    <xf numFmtId="0" fontId="1" fillId="8" borderId="70" xfId="0" applyFont="1" applyFill="1" applyBorder="1"/>
    <xf numFmtId="0" fontId="0" fillId="14" borderId="67" xfId="0" applyFill="1" applyBorder="1"/>
    <xf numFmtId="0" fontId="0" fillId="14" borderId="0" xfId="0" applyFill="1"/>
    <xf numFmtId="164" fontId="1" fillId="8" borderId="70" xfId="0" applyNumberFormat="1" applyFont="1" applyFill="1" applyBorder="1"/>
    <xf numFmtId="44" fontId="21" fillId="15" borderId="72" xfId="0" applyNumberFormat="1" applyFont="1" applyFill="1" applyBorder="1"/>
    <xf numFmtId="0" fontId="1" fillId="0" borderId="74" xfId="0" applyFont="1" applyBorder="1" applyAlignment="1">
      <alignment horizontal="right"/>
    </xf>
    <xf numFmtId="0" fontId="1" fillId="0" borderId="67" xfId="0" applyFont="1" applyBorder="1" applyAlignment="1">
      <alignment horizontal="right"/>
    </xf>
    <xf numFmtId="0" fontId="23" fillId="26" borderId="74" xfId="0" applyFont="1" applyFill="1" applyBorder="1" applyAlignment="1">
      <alignment horizontal="left"/>
    </xf>
    <xf numFmtId="0" fontId="14" fillId="26" borderId="77" xfId="0" applyFont="1" applyFill="1" applyBorder="1"/>
    <xf numFmtId="0" fontId="1" fillId="10" borderId="67" xfId="0" applyFont="1" applyFill="1" applyBorder="1" applyAlignment="1">
      <alignment horizontal="left"/>
    </xf>
    <xf numFmtId="0" fontId="1" fillId="10" borderId="0" xfId="0" applyFont="1" applyFill="1" applyAlignment="1">
      <alignment horizontal="left"/>
    </xf>
    <xf numFmtId="0" fontId="0" fillId="10" borderId="68" xfId="0" applyFill="1" applyBorder="1"/>
    <xf numFmtId="0" fontId="1" fillId="12" borderId="67" xfId="0" applyFont="1" applyFill="1" applyBorder="1" applyAlignment="1">
      <alignment horizontal="left"/>
    </xf>
    <xf numFmtId="0" fontId="1" fillId="12" borderId="0" xfId="0" applyFont="1" applyFill="1" applyAlignment="1">
      <alignment horizontal="left"/>
    </xf>
    <xf numFmtId="0" fontId="0" fillId="12" borderId="68" xfId="0" applyFill="1" applyBorder="1"/>
    <xf numFmtId="0" fontId="23" fillId="27" borderId="78" xfId="0" applyFont="1" applyFill="1" applyBorder="1"/>
    <xf numFmtId="0" fontId="23" fillId="27" borderId="79" xfId="0" applyFont="1" applyFill="1" applyBorder="1"/>
    <xf numFmtId="0" fontId="14" fillId="27" borderId="80" xfId="0" applyFont="1" applyFill="1" applyBorder="1"/>
    <xf numFmtId="0" fontId="16" fillId="10" borderId="65" xfId="0" applyFont="1" applyFill="1" applyBorder="1" applyAlignment="1">
      <alignment vertical="top" wrapText="1"/>
    </xf>
    <xf numFmtId="0" fontId="43" fillId="10" borderId="67" xfId="0" applyFont="1" applyFill="1" applyBorder="1" applyAlignment="1">
      <alignment vertical="top"/>
    </xf>
    <xf numFmtId="44" fontId="6" fillId="14" borderId="50" xfId="0" applyNumberFormat="1" applyFont="1" applyFill="1" applyBorder="1"/>
    <xf numFmtId="44" fontId="6" fillId="16" borderId="50" xfId="0" applyNumberFormat="1" applyFont="1" applyFill="1" applyBorder="1"/>
    <xf numFmtId="44" fontId="8" fillId="8" borderId="54" xfId="0" applyNumberFormat="1" applyFont="1" applyFill="1" applyBorder="1"/>
    <xf numFmtId="44" fontId="9" fillId="9" borderId="49" xfId="0" applyNumberFormat="1" applyFont="1" applyFill="1" applyBorder="1" applyAlignment="1">
      <alignment vertical="center"/>
    </xf>
    <xf numFmtId="44" fontId="9" fillId="9" borderId="49" xfId="0" applyNumberFormat="1" applyFont="1" applyFill="1" applyBorder="1"/>
    <xf numFmtId="0" fontId="43" fillId="10" borderId="0" xfId="0" applyFont="1" applyFill="1" applyAlignment="1">
      <alignment vertical="center" wrapText="1"/>
    </xf>
    <xf numFmtId="0" fontId="43" fillId="10" borderId="38" xfId="0" applyFont="1" applyFill="1" applyBorder="1" applyAlignment="1">
      <alignment vertical="center" wrapText="1"/>
    </xf>
    <xf numFmtId="0" fontId="19" fillId="2" borderId="84" xfId="4" applyFont="1" applyFill="1" applyBorder="1" applyAlignment="1">
      <alignment horizontal="center" vertical="center"/>
    </xf>
    <xf numFmtId="0" fontId="19" fillId="3" borderId="81" xfId="4" applyFont="1" applyFill="1" applyBorder="1" applyAlignment="1">
      <alignment horizontal="center" vertical="center"/>
    </xf>
    <xf numFmtId="0" fontId="34" fillId="10" borderId="0" xfId="0" quotePrefix="1" applyFont="1" applyFill="1" applyAlignment="1">
      <alignment horizontal="left" vertical="center" wrapText="1"/>
    </xf>
    <xf numFmtId="0" fontId="43" fillId="10" borderId="0" xfId="0" quotePrefix="1" applyFont="1" applyFill="1" applyAlignment="1">
      <alignment horizontal="left" vertical="center" wrapText="1"/>
    </xf>
    <xf numFmtId="0" fontId="6" fillId="0" borderId="3" xfId="0" applyFont="1" applyBorder="1" applyAlignment="1">
      <alignment horizontal="center" vertical="center"/>
    </xf>
    <xf numFmtId="0" fontId="6" fillId="0" borderId="0" xfId="0" applyFont="1" applyAlignment="1">
      <alignment horizontal="left" vertical="center"/>
    </xf>
    <xf numFmtId="44" fontId="6" fillId="16" borderId="41" xfId="0" applyNumberFormat="1" applyFont="1" applyFill="1" applyBorder="1" applyAlignment="1">
      <alignment vertic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1" fillId="0" borderId="84" xfId="4" applyFont="1" applyBorder="1" applyAlignment="1">
      <alignment horizontal="center" vertical="center"/>
    </xf>
    <xf numFmtId="1" fontId="49" fillId="0" borderId="82" xfId="3" applyNumberFormat="1" applyFont="1" applyBorder="1" applyAlignment="1">
      <alignment horizontal="center" vertical="center"/>
    </xf>
    <xf numFmtId="0" fontId="50" fillId="0" borderId="82" xfId="3" applyFont="1" applyBorder="1" applyAlignment="1">
      <alignment vertical="center"/>
    </xf>
    <xf numFmtId="0" fontId="1" fillId="0" borderId="82" xfId="4" applyFont="1" applyBorder="1" applyAlignment="1">
      <alignment horizontal="center"/>
    </xf>
    <xf numFmtId="44" fontId="1" fillId="0" borderId="83" xfId="0" applyNumberFormat="1" applyFont="1" applyBorder="1" applyAlignment="1">
      <alignment horizontal="center" vertical="center"/>
    </xf>
    <xf numFmtId="1" fontId="51" fillId="0" borderId="82" xfId="3" applyNumberFormat="1" applyFont="1" applyBorder="1" applyAlignment="1">
      <alignment horizontal="center" vertical="center"/>
    </xf>
    <xf numFmtId="0" fontId="1" fillId="0" borderId="82" xfId="0" applyFont="1" applyBorder="1"/>
    <xf numFmtId="0" fontId="50" fillId="0" borderId="82" xfId="3" applyFont="1" applyBorder="1" applyAlignment="1">
      <alignment vertical="center" wrapText="1"/>
    </xf>
    <xf numFmtId="0" fontId="1" fillId="0" borderId="82" xfId="0" applyFont="1" applyBorder="1" applyAlignment="1">
      <alignment horizontal="center"/>
    </xf>
    <xf numFmtId="1" fontId="50" fillId="0" borderId="82" xfId="3" applyNumberFormat="1" applyFont="1" applyBorder="1" applyAlignment="1">
      <alignment horizontal="center" vertical="center"/>
    </xf>
    <xf numFmtId="1" fontId="49" fillId="0" borderId="82" xfId="3" applyNumberFormat="1" applyFont="1" applyBorder="1" applyAlignment="1">
      <alignment horizontal="center" vertical="center" wrapText="1"/>
    </xf>
    <xf numFmtId="0" fontId="1" fillId="0" borderId="82" xfId="4" applyFont="1" applyBorder="1" applyAlignment="1">
      <alignment horizontal="center" vertical="center"/>
    </xf>
    <xf numFmtId="0" fontId="50" fillId="0" borderId="82" xfId="0" applyFont="1" applyBorder="1" applyAlignment="1">
      <alignment horizontal="center"/>
    </xf>
    <xf numFmtId="1" fontId="50" fillId="0" borderId="82" xfId="3" applyNumberFormat="1" applyFont="1" applyBorder="1" applyAlignment="1">
      <alignment horizontal="center" vertical="center" wrapText="1"/>
    </xf>
    <xf numFmtId="2" fontId="50" fillId="0" borderId="82" xfId="4" applyNumberFormat="1" applyFont="1" applyBorder="1" applyAlignment="1">
      <alignment horizontal="center"/>
    </xf>
    <xf numFmtId="2" fontId="1" fillId="0" borderId="82" xfId="4" applyNumberFormat="1" applyFont="1" applyBorder="1" applyAlignment="1">
      <alignment horizontal="center"/>
    </xf>
    <xf numFmtId="2" fontId="1" fillId="0" borderId="85" xfId="4" applyNumberFormat="1" applyFont="1" applyBorder="1" applyAlignment="1">
      <alignment horizontal="center" vertical="center"/>
    </xf>
    <xf numFmtId="2" fontId="1" fillId="0" borderId="84" xfId="4" applyNumberFormat="1" applyFont="1" applyBorder="1" applyAlignment="1">
      <alignment horizontal="center" vertical="center"/>
    </xf>
    <xf numFmtId="0" fontId="50" fillId="0" borderId="82" xfId="4" applyFont="1" applyBorder="1" applyAlignment="1">
      <alignment horizontal="center"/>
    </xf>
    <xf numFmtId="0" fontId="1" fillId="0" borderId="85" xfId="4" applyFont="1" applyBorder="1" applyAlignment="1">
      <alignment horizontal="center"/>
    </xf>
    <xf numFmtId="0" fontId="1" fillId="0" borderId="85" xfId="4" applyFont="1" applyBorder="1" applyAlignment="1">
      <alignment horizontal="center" vertical="center"/>
    </xf>
    <xf numFmtId="0" fontId="28" fillId="0" borderId="20" xfId="0" applyFont="1" applyBorder="1" applyAlignment="1">
      <alignment horizontal="left" vertical="top" wrapText="1"/>
    </xf>
    <xf numFmtId="0" fontId="28" fillId="0" borderId="56" xfId="0" applyFont="1" applyBorder="1" applyAlignment="1">
      <alignment horizontal="left" vertical="top" wrapText="1"/>
    </xf>
    <xf numFmtId="0" fontId="28" fillId="0" borderId="63" xfId="0" applyFont="1" applyBorder="1" applyAlignment="1">
      <alignment horizontal="left" vertical="top" wrapText="1"/>
    </xf>
    <xf numFmtId="0" fontId="28" fillId="0" borderId="64" xfId="0" applyFont="1" applyBorder="1" applyAlignment="1">
      <alignment horizontal="left" vertical="top" wrapText="1"/>
    </xf>
    <xf numFmtId="0" fontId="3" fillId="9" borderId="44"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45" xfId="0" applyFont="1" applyFill="1" applyBorder="1" applyAlignment="1">
      <alignment horizontal="center" vertical="center" wrapText="1"/>
    </xf>
    <xf numFmtId="0" fontId="26" fillId="0" borderId="42" xfId="0" applyFont="1" applyBorder="1" applyAlignment="1">
      <alignment horizontal="left" vertical="top" wrapText="1"/>
    </xf>
    <xf numFmtId="0" fontId="26" fillId="0" borderId="5" xfId="0" applyFont="1" applyBorder="1" applyAlignment="1">
      <alignment horizontal="left" vertical="top" wrapText="1"/>
    </xf>
    <xf numFmtId="0" fontId="26" fillId="0" borderId="43" xfId="0" applyFont="1" applyBorder="1" applyAlignment="1">
      <alignment horizontal="left" vertical="top" wrapText="1"/>
    </xf>
    <xf numFmtId="0" fontId="28" fillId="0" borderId="18" xfId="0" applyFont="1" applyBorder="1" applyAlignment="1">
      <alignment horizontal="left" vertical="top" wrapText="1"/>
    </xf>
    <xf numFmtId="0" fontId="28" fillId="0" borderId="59" xfId="0" applyFont="1" applyBorder="1" applyAlignment="1">
      <alignment horizontal="left" vertical="top" wrapText="1"/>
    </xf>
    <xf numFmtId="14" fontId="41" fillId="0" borderId="16" xfId="0" applyNumberFormat="1" applyFont="1" applyBorder="1" applyAlignment="1" applyProtection="1">
      <alignment horizontal="center"/>
      <protection locked="0"/>
    </xf>
    <xf numFmtId="0" fontId="41" fillId="0" borderId="16" xfId="0" applyFont="1" applyBorder="1" applyAlignment="1" applyProtection="1">
      <alignment horizontal="center"/>
      <protection locked="0"/>
    </xf>
    <xf numFmtId="0" fontId="41" fillId="0" borderId="56" xfId="0" applyFont="1" applyBorder="1" applyAlignment="1" applyProtection="1">
      <alignment horizontal="center"/>
      <protection locked="0"/>
    </xf>
    <xf numFmtId="0" fontId="41" fillId="0" borderId="15" xfId="0" applyFont="1" applyBorder="1" applyAlignment="1" applyProtection="1">
      <alignment horizontal="center"/>
      <protection locked="0"/>
    </xf>
    <xf numFmtId="0" fontId="41" fillId="0" borderId="55" xfId="0" applyFont="1" applyBorder="1" applyAlignment="1" applyProtection="1">
      <alignment horizontal="center"/>
      <protection locked="0"/>
    </xf>
    <xf numFmtId="0" fontId="4" fillId="8" borderId="6" xfId="0" applyFont="1" applyFill="1" applyBorder="1" applyAlignment="1">
      <alignment horizontal="center" vertical="center"/>
    </xf>
    <xf numFmtId="0" fontId="4" fillId="8" borderId="7" xfId="0" applyFont="1" applyFill="1" applyBorder="1" applyAlignment="1">
      <alignment horizontal="center" vertical="center"/>
    </xf>
    <xf numFmtId="0" fontId="46" fillId="0" borderId="46" xfId="0" applyFont="1" applyBorder="1" applyAlignment="1">
      <alignment horizontal="center" vertical="center" textRotation="90" wrapText="1"/>
    </xf>
    <xf numFmtId="0" fontId="46" fillId="0" borderId="48" xfId="0" applyFont="1" applyBorder="1" applyAlignment="1">
      <alignment horizontal="center" vertical="center" textRotation="90"/>
    </xf>
    <xf numFmtId="0" fontId="46" fillId="0" borderId="52" xfId="0" applyFont="1" applyBorder="1" applyAlignment="1">
      <alignment horizontal="center" vertical="center" textRotation="90"/>
    </xf>
    <xf numFmtId="0" fontId="48" fillId="0" borderId="53" xfId="0" applyFont="1" applyBorder="1" applyAlignment="1">
      <alignment horizontal="center" vertical="center" textRotation="90" wrapText="1"/>
    </xf>
    <xf numFmtId="0" fontId="3" fillId="9" borderId="44" xfId="0" applyFont="1" applyFill="1" applyBorder="1" applyAlignment="1">
      <alignment horizontal="center" wrapText="1"/>
    </xf>
    <xf numFmtId="0" fontId="3" fillId="9" borderId="7" xfId="0" applyFont="1" applyFill="1" applyBorder="1" applyAlignment="1">
      <alignment horizontal="center" wrapText="1"/>
    </xf>
    <xf numFmtId="0" fontId="3" fillId="9" borderId="45" xfId="0" applyFont="1" applyFill="1" applyBorder="1" applyAlignment="1">
      <alignment horizont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47" fillId="0" borderId="53" xfId="0" applyFont="1" applyBorder="1" applyAlignment="1">
      <alignment horizontal="center" vertical="center" textRotation="90" wrapText="1"/>
    </xf>
    <xf numFmtId="0" fontId="4" fillId="20" borderId="6" xfId="0" applyFont="1" applyFill="1" applyBorder="1" applyAlignment="1">
      <alignment horizontal="center" vertical="center"/>
    </xf>
    <xf numFmtId="0" fontId="4" fillId="20" borderId="7" xfId="0" applyFont="1" applyFill="1" applyBorder="1" applyAlignment="1">
      <alignment horizontal="center" vertical="center"/>
    </xf>
    <xf numFmtId="0" fontId="34" fillId="10" borderId="37" xfId="0" applyFont="1" applyFill="1" applyBorder="1" applyAlignment="1">
      <alignment horizontal="left" vertical="top" wrapText="1"/>
    </xf>
    <xf numFmtId="0" fontId="34" fillId="10" borderId="38" xfId="0" applyFont="1" applyFill="1" applyBorder="1" applyAlignment="1">
      <alignment horizontal="left" vertical="top" wrapText="1"/>
    </xf>
    <xf numFmtId="0" fontId="34" fillId="10" borderId="40" xfId="0" applyFont="1" applyFill="1" applyBorder="1" applyAlignment="1">
      <alignment horizontal="left" vertical="center"/>
    </xf>
    <xf numFmtId="0" fontId="34" fillId="10" borderId="0" xfId="0" applyFont="1" applyFill="1" applyAlignment="1">
      <alignment horizontal="left" vertical="center"/>
    </xf>
    <xf numFmtId="0" fontId="34" fillId="10" borderId="40" xfId="0" applyFont="1" applyFill="1" applyBorder="1" applyAlignment="1">
      <alignment horizontal="left" vertical="center" wrapText="1"/>
    </xf>
    <xf numFmtId="0" fontId="34" fillId="10" borderId="0" xfId="0" applyFont="1" applyFill="1" applyAlignment="1">
      <alignment horizontal="left" vertical="center" wrapText="1"/>
    </xf>
    <xf numFmtId="0" fontId="42" fillId="12" borderId="5" xfId="0" applyFont="1" applyFill="1" applyBorder="1" applyAlignment="1" applyProtection="1">
      <alignment horizontal="center"/>
      <protection locked="0"/>
    </xf>
    <xf numFmtId="0" fontId="42" fillId="12" borderId="43" xfId="0" applyFont="1" applyFill="1" applyBorder="1" applyAlignment="1" applyProtection="1">
      <alignment horizontal="center"/>
      <protection locked="0"/>
    </xf>
    <xf numFmtId="0" fontId="18" fillId="25" borderId="44" xfId="0" applyFont="1" applyFill="1" applyBorder="1" applyAlignment="1">
      <alignment horizontal="center" vertical="center" wrapText="1"/>
    </xf>
    <xf numFmtId="0" fontId="18" fillId="25" borderId="7" xfId="0" applyFont="1" applyFill="1" applyBorder="1" applyAlignment="1">
      <alignment horizontal="center" vertical="center"/>
    </xf>
    <xf numFmtId="0" fontId="18" fillId="25" borderId="45" xfId="0" applyFont="1" applyFill="1" applyBorder="1" applyAlignment="1">
      <alignment horizontal="center" vertical="center"/>
    </xf>
    <xf numFmtId="0" fontId="37" fillId="10" borderId="44" xfId="0" applyFont="1" applyFill="1" applyBorder="1" applyAlignment="1">
      <alignment horizontal="center" wrapText="1"/>
    </xf>
    <xf numFmtId="0" fontId="37" fillId="10" borderId="7" xfId="0" applyFont="1" applyFill="1" applyBorder="1" applyAlignment="1">
      <alignment horizontal="center" wrapText="1"/>
    </xf>
    <xf numFmtId="0" fontId="37" fillId="10" borderId="45" xfId="0" applyFont="1" applyFill="1" applyBorder="1" applyAlignment="1">
      <alignment horizontal="center" wrapText="1"/>
    </xf>
    <xf numFmtId="0" fontId="34" fillId="10" borderId="40" xfId="0" applyFont="1" applyFill="1" applyBorder="1" applyAlignment="1">
      <alignment horizontal="left" vertical="top" wrapText="1"/>
    </xf>
    <xf numFmtId="0" fontId="34" fillId="10" borderId="0" xfId="0" applyFont="1" applyFill="1" applyAlignment="1">
      <alignment horizontal="left" vertical="top" wrapText="1"/>
    </xf>
    <xf numFmtId="0" fontId="3" fillId="9" borderId="71" xfId="0" applyFont="1" applyFill="1" applyBorder="1" applyAlignment="1">
      <alignment horizontal="center" vertical="center" wrapText="1"/>
    </xf>
    <xf numFmtId="0" fontId="3" fillId="9" borderId="73" xfId="0" applyFont="1" applyFill="1" applyBorder="1" applyAlignment="1">
      <alignment horizontal="center" vertical="center" wrapText="1"/>
    </xf>
    <xf numFmtId="0" fontId="22" fillId="0" borderId="71" xfId="0" applyFont="1" applyBorder="1" applyAlignment="1">
      <alignment horizontal="left" vertical="center" wrapText="1"/>
    </xf>
    <xf numFmtId="0" fontId="22" fillId="0" borderId="7" xfId="0" applyFont="1" applyBorder="1" applyAlignment="1">
      <alignment horizontal="left" vertical="center" wrapText="1"/>
    </xf>
    <xf numFmtId="0" fontId="22" fillId="0" borderId="73" xfId="0" applyFont="1" applyBorder="1" applyAlignment="1">
      <alignment horizontal="left" vertical="center" wrapText="1"/>
    </xf>
    <xf numFmtId="0" fontId="0" fillId="0" borderId="67" xfId="0" applyBorder="1" applyAlignment="1">
      <alignment horizontal="center"/>
    </xf>
    <xf numFmtId="0" fontId="0" fillId="0" borderId="0" xfId="0" applyAlignment="1">
      <alignment horizontal="center"/>
    </xf>
    <xf numFmtId="0" fontId="0" fillId="0" borderId="68" xfId="0" applyBorder="1" applyAlignment="1">
      <alignment horizontal="center"/>
    </xf>
    <xf numFmtId="0" fontId="17" fillId="11" borderId="67" xfId="0" applyFont="1" applyFill="1" applyBorder="1" applyAlignment="1">
      <alignment horizontal="center" wrapText="1"/>
    </xf>
    <xf numFmtId="0" fontId="17" fillId="11" borderId="0" xfId="0" applyFont="1" applyFill="1" applyAlignment="1">
      <alignment horizontal="center" wrapText="1"/>
    </xf>
    <xf numFmtId="0" fontId="17" fillId="11" borderId="68" xfId="0" applyFont="1" applyFill="1" applyBorder="1" applyAlignment="1">
      <alignment horizontal="center" wrapText="1"/>
    </xf>
    <xf numFmtId="0" fontId="21" fillId="15" borderId="71" xfId="0" applyFont="1" applyFill="1" applyBorder="1" applyAlignment="1">
      <alignment horizontal="right"/>
    </xf>
    <xf numFmtId="0" fontId="21" fillId="15" borderId="14" xfId="0" applyFont="1" applyFill="1" applyBorder="1" applyAlignment="1">
      <alignment horizontal="right"/>
    </xf>
    <xf numFmtId="0" fontId="1" fillId="0" borderId="15" xfId="0" applyFont="1" applyBorder="1" applyAlignment="1" applyProtection="1">
      <alignment horizontal="center"/>
      <protection locked="0"/>
    </xf>
    <xf numFmtId="0" fontId="1" fillId="0" borderId="75" xfId="0" applyFont="1" applyBorder="1" applyAlignment="1" applyProtection="1">
      <alignment horizontal="center"/>
      <protection locked="0"/>
    </xf>
    <xf numFmtId="14" fontId="1" fillId="0" borderId="16" xfId="0" applyNumberFormat="1" applyFont="1" applyBorder="1" applyAlignment="1" applyProtection="1">
      <alignment horizontal="center"/>
      <protection locked="0"/>
    </xf>
    <xf numFmtId="0" fontId="1" fillId="0" borderId="76" xfId="0" applyFont="1" applyBorder="1" applyAlignment="1" applyProtection="1">
      <alignment horizontal="center"/>
      <protection locked="0"/>
    </xf>
    <xf numFmtId="0" fontId="28" fillId="6" borderId="21"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9" fillId="3" borderId="33" xfId="0" applyFont="1" applyFill="1" applyBorder="1" applyAlignment="1">
      <alignment horizontal="right" vertical="center"/>
    </xf>
    <xf numFmtId="0" fontId="28" fillId="17" borderId="21" xfId="0" applyFont="1" applyFill="1" applyBorder="1" applyAlignment="1">
      <alignment horizontal="center" vertical="center" wrapText="1"/>
    </xf>
    <xf numFmtId="0" fontId="1" fillId="17" borderId="22" xfId="0" applyFont="1" applyFill="1" applyBorder="1" applyAlignment="1">
      <alignment horizontal="center" vertical="center" wrapText="1"/>
    </xf>
    <xf numFmtId="0" fontId="1" fillId="17" borderId="23" xfId="0" applyFont="1" applyFill="1" applyBorder="1" applyAlignment="1">
      <alignment horizontal="center" vertical="center" wrapText="1"/>
    </xf>
    <xf numFmtId="0" fontId="19" fillId="2" borderId="27" xfId="0" applyFont="1" applyFill="1" applyBorder="1" applyAlignment="1">
      <alignment horizontal="right" vertical="center"/>
    </xf>
    <xf numFmtId="0" fontId="28" fillId="19" borderId="21" xfId="0" applyFont="1" applyFill="1" applyBorder="1" applyAlignment="1" applyProtection="1">
      <alignment horizontal="center" vertical="center" wrapText="1"/>
    </xf>
    <xf numFmtId="0" fontId="1" fillId="19" borderId="22" xfId="0" applyFont="1" applyFill="1" applyBorder="1" applyAlignment="1" applyProtection="1">
      <alignment horizontal="center" vertical="center" wrapText="1"/>
    </xf>
    <xf numFmtId="0" fontId="1" fillId="19" borderId="23" xfId="0" applyFont="1" applyFill="1" applyBorder="1" applyAlignment="1" applyProtection="1">
      <alignment horizontal="center" vertical="center" wrapText="1"/>
    </xf>
    <xf numFmtId="0" fontId="39" fillId="7" borderId="34" xfId="0" applyFont="1" applyFill="1" applyBorder="1" applyAlignment="1" applyProtection="1">
      <alignment horizontal="left" wrapText="1"/>
    </xf>
    <xf numFmtId="0" fontId="39" fillId="7" borderId="35" xfId="0" applyFont="1" applyFill="1" applyBorder="1" applyAlignment="1" applyProtection="1">
      <alignment horizontal="left" wrapText="1"/>
    </xf>
    <xf numFmtId="0" fontId="39" fillId="7" borderId="35" xfId="0" applyFont="1" applyFill="1" applyBorder="1" applyAlignment="1" applyProtection="1">
      <alignment horizontal="center" wrapText="1"/>
    </xf>
    <xf numFmtId="1" fontId="39" fillId="7" borderId="35" xfId="0" applyNumberFormat="1" applyFont="1" applyFill="1" applyBorder="1" applyAlignment="1" applyProtection="1">
      <alignment horizontal="center" wrapText="1"/>
    </xf>
    <xf numFmtId="164" fontId="39" fillId="7" borderId="35" xfId="0" applyNumberFormat="1" applyFont="1" applyFill="1" applyBorder="1" applyAlignment="1" applyProtection="1">
      <alignment horizontal="center" wrapText="1"/>
    </xf>
    <xf numFmtId="164" fontId="39" fillId="7" borderId="36" xfId="0" applyNumberFormat="1" applyFont="1" applyFill="1" applyBorder="1" applyAlignment="1" applyProtection="1">
      <alignment horizontal="center" wrapText="1"/>
    </xf>
    <xf numFmtId="0" fontId="1" fillId="0" borderId="84" xfId="4" applyFont="1" applyBorder="1" applyAlignment="1" applyProtection="1">
      <alignment horizontal="center" vertical="center"/>
    </xf>
    <xf numFmtId="1" fontId="49" fillId="0" borderId="82" xfId="3" applyNumberFormat="1" applyFont="1" applyBorder="1" applyAlignment="1" applyProtection="1">
      <alignment horizontal="center" vertical="center"/>
    </xf>
    <xf numFmtId="0" fontId="50" fillId="0" borderId="82" xfId="3" applyFont="1" applyBorder="1" applyAlignment="1" applyProtection="1">
      <alignment vertical="center"/>
    </xf>
    <xf numFmtId="0" fontId="1" fillId="0" borderId="82" xfId="4" applyFont="1" applyBorder="1" applyAlignment="1" applyProtection="1">
      <alignment horizontal="center"/>
    </xf>
    <xf numFmtId="1" fontId="1" fillId="0" borderId="85" xfId="0" applyNumberFormat="1" applyFont="1" applyBorder="1" applyAlignment="1" applyProtection="1">
      <alignment horizontal="center" vertical="center"/>
    </xf>
    <xf numFmtId="44" fontId="1" fillId="0" borderId="83" xfId="0" applyNumberFormat="1" applyFont="1" applyBorder="1" applyAlignment="1" applyProtection="1">
      <alignment horizontal="center" vertical="center"/>
    </xf>
    <xf numFmtId="1" fontId="1" fillId="0" borderId="82" xfId="0" applyNumberFormat="1" applyFont="1" applyBorder="1" applyAlignment="1" applyProtection="1">
      <alignment horizontal="center" vertical="center"/>
    </xf>
    <xf numFmtId="1" fontId="51" fillId="0" borderId="82" xfId="3" applyNumberFormat="1" applyFont="1" applyBorder="1" applyAlignment="1" applyProtection="1">
      <alignment horizontal="center" vertical="center"/>
    </xf>
    <xf numFmtId="0" fontId="1" fillId="0" borderId="82" xfId="0" applyFont="1" applyBorder="1" applyProtection="1"/>
    <xf numFmtId="0" fontId="50" fillId="0" borderId="82" xfId="3" applyFont="1" applyBorder="1" applyAlignment="1" applyProtection="1">
      <alignment vertical="center" wrapText="1"/>
    </xf>
    <xf numFmtId="0" fontId="1" fillId="0" borderId="82" xfId="0" applyFont="1" applyBorder="1" applyAlignment="1" applyProtection="1">
      <alignment horizontal="center"/>
    </xf>
    <xf numFmtId="1" fontId="50" fillId="0" borderId="82" xfId="3" applyNumberFormat="1" applyFont="1" applyBorder="1" applyAlignment="1" applyProtection="1">
      <alignment horizontal="center" vertical="center"/>
    </xf>
    <xf numFmtId="1" fontId="49" fillId="0" borderId="82" xfId="3" applyNumberFormat="1" applyFont="1" applyBorder="1" applyAlignment="1" applyProtection="1">
      <alignment horizontal="center" vertical="center" wrapText="1"/>
    </xf>
    <xf numFmtId="0" fontId="1" fillId="0" borderId="82" xfId="4" applyFont="1" applyBorder="1" applyAlignment="1" applyProtection="1">
      <alignment horizontal="center" vertical="center"/>
    </xf>
    <xf numFmtId="0" fontId="19" fillId="7" borderId="84" xfId="4" applyFont="1" applyFill="1" applyBorder="1" applyAlignment="1" applyProtection="1">
      <alignment horizontal="center" vertical="center"/>
    </xf>
    <xf numFmtId="0" fontId="19" fillId="7" borderId="31" xfId="0" applyFont="1" applyFill="1" applyBorder="1" applyAlignment="1" applyProtection="1">
      <alignment horizontal="right" vertical="center"/>
    </xf>
    <xf numFmtId="44" fontId="40" fillId="0" borderId="32" xfId="0" applyNumberFormat="1" applyFont="1" applyBorder="1" applyAlignment="1" applyProtection="1">
      <alignment horizontal="center" vertical="center"/>
    </xf>
    <xf numFmtId="164" fontId="1" fillId="0" borderId="85" xfId="0" applyNumberFormat="1" applyFont="1" applyBorder="1" applyAlignment="1" applyProtection="1">
      <alignment horizontal="center" vertical="center"/>
      <protection locked="0"/>
    </xf>
    <xf numFmtId="164" fontId="1" fillId="0" borderId="82" xfId="0" applyNumberFormat="1" applyFont="1" applyBorder="1" applyAlignment="1" applyProtection="1">
      <alignment horizontal="center" vertical="center"/>
      <protection locked="0"/>
    </xf>
    <xf numFmtId="0" fontId="41" fillId="0" borderId="17" xfId="0" applyFont="1" applyBorder="1" applyAlignment="1" applyProtection="1">
      <alignment horizontal="center"/>
      <protection locked="0"/>
    </xf>
    <xf numFmtId="0" fontId="41" fillId="0" borderId="54" xfId="0" applyFont="1" applyBorder="1" applyAlignment="1" applyProtection="1">
      <alignment horizontal="center"/>
      <protection locked="0"/>
    </xf>
  </cellXfs>
  <cellStyles count="7">
    <cellStyle name="Normal" xfId="0" builtinId="0"/>
    <cellStyle name="Normal 2" xfId="1" xr:uid="{00000000-0005-0000-0000-000001000000}"/>
    <cellStyle name="Normal 3" xfId="5" xr:uid="{8166FC30-B863-4B3B-A58F-F7B9A6B2C1B6}"/>
    <cellStyle name="Normal 5" xfId="6" xr:uid="{DBA30AA7-C290-42D7-8771-4937F3BEED30}"/>
    <cellStyle name="Normal 5 2 2" xfId="3" xr:uid="{933CCF73-A968-4520-B8D7-2E9B7A5F8719}"/>
    <cellStyle name="Normal 5 3" xfId="4" xr:uid="{7AF4DFAA-5DCD-446C-924C-8CD46B2DACB3}"/>
    <cellStyle name="Percent" xfId="2" builtinId="5"/>
  </cellStyles>
  <dxfs count="0"/>
  <tableStyles count="0" defaultTableStyle="TableStyleMedium2" defaultPivotStyle="PivotStyleLight16"/>
  <colors>
    <mruColors>
      <color rgb="FFFCD5B4"/>
      <color rgb="FFB7DEE8"/>
      <color rgb="FFC5D9F1"/>
      <color rgb="FFCCC0DA"/>
      <color rgb="FFF2DCDB"/>
      <color rgb="FFDDD9C4"/>
      <color rgb="FFEBF1DE"/>
      <color rgb="FFE4DFEC"/>
      <color rgb="FFFFFFCC"/>
      <color rgb="FFE5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662940</xdr:colOff>
          <xdr:row>27</xdr:row>
          <xdr:rowOff>281940</xdr:rowOff>
        </xdr:from>
        <xdr:to>
          <xdr:col>3</xdr:col>
          <xdr:colOff>971550</xdr:colOff>
          <xdr:row>29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678180</xdr:colOff>
          <xdr:row>20</xdr:row>
          <xdr:rowOff>297180</xdr:rowOff>
        </xdr:from>
        <xdr:to>
          <xdr:col>3</xdr:col>
          <xdr:colOff>981075</xdr:colOff>
          <xdr:row>22</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678180</xdr:colOff>
          <xdr:row>13</xdr:row>
          <xdr:rowOff>297180</xdr:rowOff>
        </xdr:from>
        <xdr:to>
          <xdr:col>3</xdr:col>
          <xdr:colOff>981075</xdr:colOff>
          <xdr:row>15</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Chicago%20Department%20of%20Transportation\Alleys\Group%201\Construction\IFB\FM_PBC_JLB_Alleys_C1607_MasterBidForm_20240318_DRAFT_Unprotected.xlsx" TargetMode="External"/><Relationship Id="rId1" Type="http://schemas.openxmlformats.org/officeDocument/2006/relationships/externalLinkPath" Target="/Chicago%20Department%20of%20Transportation/Alleys/Package%201/Construction/IFB/FM_PBC_JLB_Alleys_C1607_MasterBidForm_20240318_DRAFT_Unprotected.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Q:\Chicago%20Department%20of%20Transportation\Alleys\Group%201\Construction\IFB\PBC%20Alley%20Reconstruction%20SP%20Package%201%20No%20Unit%20Prices.xlsx" TargetMode="External"/><Relationship Id="rId1" Type="http://schemas.openxmlformats.org/officeDocument/2006/relationships/externalLinkPath" Target="/Chicago%20Department%20of%20Transportation/Alleys/Package%201/Construction/IFB/PBC%20Alley%20Reconstruction%20SP%20Package%201%20No%20Unit%20Pri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hedule of Prices"/>
      <sheetName val="BidFormMASTER All Alleys"/>
      <sheetName val="Award Criteria Figure"/>
    </sheetNames>
    <sheetDataSet>
      <sheetData sheetId="0"/>
      <sheetData sheetId="1">
        <row r="16">
          <cell r="D16">
            <v>525000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2356A_21-CP#14"/>
      <sheetName val="22356B_22-CP#19"/>
      <sheetName val="22356C_21-CP#39"/>
      <sheetName val="22356D_22-CP#24"/>
      <sheetName val="22-M#6 Send Rev Plans"/>
      <sheetName val="22356F_22-M#17"/>
      <sheetName val="22356G_22-T#2"/>
      <sheetName val="Original Items"/>
      <sheetName val="Original Items Condensed"/>
    </sheetNames>
    <sheetDataSet>
      <sheetData sheetId="0"/>
      <sheetData sheetId="1"/>
      <sheetData sheetId="2"/>
      <sheetData sheetId="3"/>
      <sheetData sheetId="4"/>
      <sheetData sheetId="5"/>
      <sheetData sheetId="6"/>
      <sheetData sheetId="7"/>
      <sheetData sheetId="8">
        <row r="7">
          <cell r="C7"/>
        </row>
        <row r="8">
          <cell r="C8" t="str">
            <v>Code Number</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6"/>
  <sheetViews>
    <sheetView showGridLines="0" tabSelected="1" zoomScaleNormal="100" zoomScaleSheetLayoutView="100" zoomScalePageLayoutView="85" workbookViewId="0">
      <selection activeCell="B34" sqref="B34:D34"/>
    </sheetView>
  </sheetViews>
  <sheetFormatPr defaultColWidth="9.21875" defaultRowHeight="13.8" x14ac:dyDescent="0.25"/>
  <cols>
    <col min="1" max="1" width="12" style="1" customWidth="1"/>
    <col min="2" max="2" width="12.5546875" style="1" customWidth="1"/>
    <col min="3" max="3" width="99.21875" style="1" customWidth="1"/>
    <col min="4" max="4" width="22.44140625" style="1" customWidth="1"/>
    <col min="5" max="16384" width="9.21875" style="1"/>
  </cols>
  <sheetData>
    <row r="1" spans="1:4" ht="44.25" customHeight="1" x14ac:dyDescent="0.25">
      <c r="A1" s="192" t="s">
        <v>0</v>
      </c>
      <c r="B1" s="193"/>
      <c r="C1" s="56" t="s">
        <v>1</v>
      </c>
      <c r="D1" s="57"/>
    </row>
    <row r="2" spans="1:4" ht="24" customHeight="1" x14ac:dyDescent="0.25">
      <c r="A2" s="206" t="s">
        <v>2</v>
      </c>
      <c r="B2" s="207"/>
      <c r="C2" s="53" t="s">
        <v>177</v>
      </c>
      <c r="D2" s="58"/>
    </row>
    <row r="3" spans="1:4" ht="24" customHeight="1" x14ac:dyDescent="0.25">
      <c r="A3" s="194" t="s">
        <v>3</v>
      </c>
      <c r="B3" s="195"/>
      <c r="C3" s="38" t="s">
        <v>176</v>
      </c>
      <c r="D3" s="58"/>
    </row>
    <row r="4" spans="1:4" s="4" customFormat="1" ht="24" customHeight="1" x14ac:dyDescent="0.45">
      <c r="A4" s="196" t="s">
        <v>4</v>
      </c>
      <c r="B4" s="197"/>
      <c r="C4" s="133">
        <v>22835</v>
      </c>
      <c r="D4" s="58"/>
    </row>
    <row r="5" spans="1:4" s="4" customFormat="1" ht="37.5" customHeight="1" thickBot="1" x14ac:dyDescent="0.5">
      <c r="A5" s="59" t="s">
        <v>5</v>
      </c>
      <c r="B5" s="39"/>
      <c r="C5" s="198"/>
      <c r="D5" s="199"/>
    </row>
    <row r="6" spans="1:4" s="4" customFormat="1" ht="34.5" customHeight="1" thickBot="1" x14ac:dyDescent="0.5">
      <c r="A6" s="200" t="s">
        <v>6</v>
      </c>
      <c r="B6" s="201"/>
      <c r="C6" s="201"/>
      <c r="D6" s="202"/>
    </row>
    <row r="7" spans="1:4" s="4" customFormat="1" ht="56.25" customHeight="1" thickBot="1" x14ac:dyDescent="0.5">
      <c r="A7" s="203" t="s">
        <v>313</v>
      </c>
      <c r="B7" s="204"/>
      <c r="C7" s="204"/>
      <c r="D7" s="205"/>
    </row>
    <row r="8" spans="1:4" ht="20.100000000000001" customHeight="1" thickBot="1" x14ac:dyDescent="0.4">
      <c r="A8" s="189" t="s">
        <v>178</v>
      </c>
      <c r="B8" s="15" t="s">
        <v>7</v>
      </c>
      <c r="C8" s="16" t="s">
        <v>8</v>
      </c>
      <c r="D8" s="69" t="s">
        <v>9</v>
      </c>
    </row>
    <row r="9" spans="1:4" ht="24" customHeight="1" thickBot="1" x14ac:dyDescent="0.4">
      <c r="A9" s="189"/>
      <c r="B9" s="17"/>
      <c r="C9" s="37" t="s">
        <v>179</v>
      </c>
      <c r="D9" s="70"/>
    </row>
    <row r="10" spans="1:4" ht="24" customHeight="1" thickBot="1" x14ac:dyDescent="0.3">
      <c r="A10" s="189"/>
      <c r="B10" s="18">
        <v>1</v>
      </c>
      <c r="C10" s="19" t="s">
        <v>10</v>
      </c>
      <c r="D10" s="127">
        <f>SUM('N. Mason Ave.'!G119)</f>
        <v>0</v>
      </c>
    </row>
    <row r="11" spans="1:4" ht="24" customHeight="1" thickBot="1" x14ac:dyDescent="0.3">
      <c r="A11" s="189"/>
      <c r="B11" s="20">
        <v>2</v>
      </c>
      <c r="C11" s="19" t="s">
        <v>11</v>
      </c>
      <c r="D11" s="62">
        <v>370000</v>
      </c>
    </row>
    <row r="12" spans="1:4" ht="24" customHeight="1" thickBot="1" x14ac:dyDescent="0.3">
      <c r="A12" s="189"/>
      <c r="B12" s="20">
        <v>3</v>
      </c>
      <c r="C12" s="21" t="s">
        <v>12</v>
      </c>
      <c r="D12" s="63">
        <v>25000</v>
      </c>
    </row>
    <row r="13" spans="1:4" ht="24" customHeight="1" thickBot="1" x14ac:dyDescent="0.3">
      <c r="A13" s="189"/>
      <c r="B13" s="135">
        <v>4</v>
      </c>
      <c r="C13" s="136" t="s">
        <v>192</v>
      </c>
      <c r="D13" s="137">
        <v>5000</v>
      </c>
    </row>
    <row r="14" spans="1:4" ht="24" customHeight="1" thickBot="1" x14ac:dyDescent="0.3">
      <c r="A14" s="189"/>
      <c r="B14" s="23">
        <v>5</v>
      </c>
      <c r="C14" s="24" t="s">
        <v>13</v>
      </c>
      <c r="D14" s="71">
        <f>SUM(D10:D13)</f>
        <v>400000</v>
      </c>
    </row>
    <row r="15" spans="1:4" ht="14.1" customHeight="1" thickBot="1" x14ac:dyDescent="0.3">
      <c r="A15" s="189"/>
      <c r="B15" s="190" t="s">
        <v>14</v>
      </c>
      <c r="C15" s="191"/>
      <c r="D15" s="72"/>
    </row>
    <row r="16" spans="1:4" ht="20.100000000000001" customHeight="1" thickBot="1" x14ac:dyDescent="0.4">
      <c r="A16" s="183" t="s">
        <v>180</v>
      </c>
      <c r="B16" s="8" t="s">
        <v>7</v>
      </c>
      <c r="C16" s="9" t="s">
        <v>8</v>
      </c>
      <c r="D16" s="66" t="s">
        <v>9</v>
      </c>
    </row>
    <row r="17" spans="1:4" ht="24" customHeight="1" thickBot="1" x14ac:dyDescent="0.4">
      <c r="A17" s="183"/>
      <c r="B17" s="10"/>
      <c r="C17" s="36" t="s">
        <v>181</v>
      </c>
      <c r="D17" s="67"/>
    </row>
    <row r="18" spans="1:4" ht="24" customHeight="1" thickBot="1" x14ac:dyDescent="0.4">
      <c r="A18" s="183"/>
      <c r="B18" s="18">
        <v>6</v>
      </c>
      <c r="C18" s="19" t="s">
        <v>10</v>
      </c>
      <c r="D18" s="128">
        <f>SUM('W. 56th St'!G119)</f>
        <v>0</v>
      </c>
    </row>
    <row r="19" spans="1:4" ht="24" customHeight="1" thickBot="1" x14ac:dyDescent="0.4">
      <c r="A19" s="183"/>
      <c r="B19" s="20">
        <v>7</v>
      </c>
      <c r="C19" s="19" t="s">
        <v>11</v>
      </c>
      <c r="D19" s="124">
        <v>175000</v>
      </c>
    </row>
    <row r="20" spans="1:4" ht="24" customHeight="1" thickBot="1" x14ac:dyDescent="0.4">
      <c r="A20" s="183"/>
      <c r="B20" s="20">
        <v>8</v>
      </c>
      <c r="C20" s="21" t="s">
        <v>12</v>
      </c>
      <c r="D20" s="125">
        <v>25000</v>
      </c>
    </row>
    <row r="21" spans="1:4" ht="24" customHeight="1" thickBot="1" x14ac:dyDescent="0.4">
      <c r="A21" s="183"/>
      <c r="B21" s="11">
        <v>9</v>
      </c>
      <c r="C21" s="12" t="s">
        <v>13</v>
      </c>
      <c r="D21" s="126">
        <f>SUM(D18:D20)</f>
        <v>200000</v>
      </c>
    </row>
    <row r="22" spans="1:4" ht="14.1" customHeight="1" thickBot="1" x14ac:dyDescent="0.3">
      <c r="A22" s="183"/>
      <c r="B22" s="178" t="s">
        <v>14</v>
      </c>
      <c r="C22" s="179"/>
      <c r="D22" s="68"/>
    </row>
    <row r="23" spans="1:4" ht="18" x14ac:dyDescent="0.35">
      <c r="A23" s="180" t="s">
        <v>182</v>
      </c>
      <c r="B23" s="5" t="s">
        <v>7</v>
      </c>
      <c r="C23" s="6" t="s">
        <v>8</v>
      </c>
      <c r="D23" s="60" t="s">
        <v>9</v>
      </c>
    </row>
    <row r="24" spans="1:4" ht="18" x14ac:dyDescent="0.35">
      <c r="A24" s="181"/>
      <c r="B24" s="7"/>
      <c r="C24" s="34" t="s">
        <v>183</v>
      </c>
      <c r="D24" s="61"/>
    </row>
    <row r="25" spans="1:4" ht="24" customHeight="1" x14ac:dyDescent="0.25">
      <c r="A25" s="181"/>
      <c r="B25" s="18">
        <v>10</v>
      </c>
      <c r="C25" s="19" t="s">
        <v>10</v>
      </c>
      <c r="D25" s="127">
        <f>SUM('S. Hoyne Ave.'!G119)</f>
        <v>0</v>
      </c>
    </row>
    <row r="26" spans="1:4" ht="24" customHeight="1" x14ac:dyDescent="0.25">
      <c r="A26" s="181"/>
      <c r="B26" s="20">
        <v>11</v>
      </c>
      <c r="C26" s="19" t="s">
        <v>11</v>
      </c>
      <c r="D26" s="62">
        <v>385000</v>
      </c>
    </row>
    <row r="27" spans="1:4" ht="24" customHeight="1" x14ac:dyDescent="0.25">
      <c r="A27" s="181"/>
      <c r="B27" s="20">
        <v>12</v>
      </c>
      <c r="C27" s="21" t="s">
        <v>12</v>
      </c>
      <c r="D27" s="63">
        <v>25000</v>
      </c>
    </row>
    <row r="28" spans="1:4" ht="24" customHeight="1" thickBot="1" x14ac:dyDescent="0.3">
      <c r="A28" s="181"/>
      <c r="B28" s="22">
        <v>13</v>
      </c>
      <c r="C28" s="35" t="s">
        <v>13</v>
      </c>
      <c r="D28" s="64">
        <f>SUM(D25:D27)</f>
        <v>410000</v>
      </c>
    </row>
    <row r="29" spans="1:4" ht="14.4" thickBot="1" x14ac:dyDescent="0.3">
      <c r="A29" s="182"/>
      <c r="B29" s="187" t="s">
        <v>14</v>
      </c>
      <c r="C29" s="188"/>
      <c r="D29" s="65"/>
    </row>
    <row r="30" spans="1:4" ht="18" x14ac:dyDescent="0.35">
      <c r="A30" s="73"/>
      <c r="B30" s="28" t="s">
        <v>7</v>
      </c>
      <c r="C30" s="29" t="s">
        <v>8</v>
      </c>
      <c r="D30" s="74" t="s">
        <v>15</v>
      </c>
    </row>
    <row r="31" spans="1:4" ht="20.399999999999999" x14ac:dyDescent="0.35">
      <c r="A31" s="73"/>
      <c r="B31" s="30">
        <v>14</v>
      </c>
      <c r="C31" s="31" t="s">
        <v>191</v>
      </c>
      <c r="D31" s="75">
        <f>SUM(D14,D21,D28)</f>
        <v>1010000</v>
      </c>
    </row>
    <row r="32" spans="1:4" ht="21" thickBot="1" x14ac:dyDescent="0.4">
      <c r="A32" s="76"/>
      <c r="B32" s="32">
        <v>15</v>
      </c>
      <c r="C32" s="33" t="s">
        <v>16</v>
      </c>
      <c r="D32" s="77">
        <f>SUM('Award Criteria Figure'!C38)</f>
        <v>1010000</v>
      </c>
    </row>
    <row r="33" spans="1:4" ht="33" customHeight="1" thickBot="1" x14ac:dyDescent="0.4">
      <c r="A33" s="184" t="s">
        <v>17</v>
      </c>
      <c r="B33" s="185"/>
      <c r="C33" s="185"/>
      <c r="D33" s="186"/>
    </row>
    <row r="34" spans="1:4" ht="20.100000000000001" customHeight="1" x14ac:dyDescent="0.25">
      <c r="A34" s="78" t="s">
        <v>18</v>
      </c>
      <c r="B34" s="176"/>
      <c r="C34" s="176"/>
      <c r="D34" s="177"/>
    </row>
    <row r="35" spans="1:4" ht="20.100000000000001" customHeight="1" x14ac:dyDescent="0.25">
      <c r="A35" s="78" t="s">
        <v>19</v>
      </c>
      <c r="B35" s="173"/>
      <c r="C35" s="174"/>
      <c r="D35" s="175"/>
    </row>
    <row r="36" spans="1:4" ht="20.100000000000001" customHeight="1" thickBot="1" x14ac:dyDescent="0.3">
      <c r="A36" s="79"/>
      <c r="B36" s="261"/>
      <c r="C36" s="261"/>
      <c r="D36" s="262"/>
    </row>
    <row r="37" spans="1:4" ht="31.5" customHeight="1" thickBot="1" x14ac:dyDescent="0.3">
      <c r="A37" s="165" t="s">
        <v>20</v>
      </c>
      <c r="B37" s="166"/>
      <c r="C37" s="166"/>
      <c r="D37" s="167"/>
    </row>
    <row r="38" spans="1:4" ht="20.100000000000001" customHeight="1" x14ac:dyDescent="0.25">
      <c r="A38" s="80" t="s">
        <v>21</v>
      </c>
      <c r="B38" s="176"/>
      <c r="C38" s="176"/>
      <c r="D38" s="177"/>
    </row>
    <row r="39" spans="1:4" ht="20.100000000000001" customHeight="1" thickBot="1" x14ac:dyDescent="0.3">
      <c r="A39" s="78" t="s">
        <v>22</v>
      </c>
      <c r="B39" s="173"/>
      <c r="C39" s="174"/>
      <c r="D39" s="175"/>
    </row>
    <row r="40" spans="1:4" ht="18.600000000000001" thickBot="1" x14ac:dyDescent="0.3">
      <c r="A40" s="165" t="s">
        <v>23</v>
      </c>
      <c r="B40" s="166"/>
      <c r="C40" s="166"/>
      <c r="D40" s="167"/>
    </row>
    <row r="41" spans="1:4" ht="121.5" customHeight="1" thickBot="1" x14ac:dyDescent="0.3">
      <c r="A41" s="168" t="s">
        <v>187</v>
      </c>
      <c r="B41" s="169"/>
      <c r="C41" s="169"/>
      <c r="D41" s="170"/>
    </row>
    <row r="42" spans="1:4" x14ac:dyDescent="0.25">
      <c r="A42" s="81" t="s">
        <v>24</v>
      </c>
      <c r="B42" s="13" t="s">
        <v>25</v>
      </c>
      <c r="C42" s="171" t="s">
        <v>312</v>
      </c>
      <c r="D42" s="172"/>
    </row>
    <row r="43" spans="1:4" x14ac:dyDescent="0.25">
      <c r="A43" s="82" t="s">
        <v>26</v>
      </c>
      <c r="B43" s="14" t="s">
        <v>27</v>
      </c>
      <c r="C43" s="161" t="s">
        <v>197</v>
      </c>
      <c r="D43" s="162"/>
    </row>
    <row r="44" spans="1:4" x14ac:dyDescent="0.25">
      <c r="A44" s="83" t="s">
        <v>28</v>
      </c>
      <c r="B44" s="14" t="s">
        <v>29</v>
      </c>
      <c r="C44" s="161" t="s">
        <v>198</v>
      </c>
      <c r="D44" s="162"/>
    </row>
    <row r="45" spans="1:4" ht="27.6" x14ac:dyDescent="0.25">
      <c r="A45" s="84" t="s">
        <v>30</v>
      </c>
      <c r="B45" s="14" t="s">
        <v>193</v>
      </c>
      <c r="C45" s="161" t="s">
        <v>194</v>
      </c>
      <c r="D45" s="162"/>
    </row>
    <row r="46" spans="1:4" ht="42" thickBot="1" x14ac:dyDescent="0.3">
      <c r="A46" s="85" t="s">
        <v>31</v>
      </c>
      <c r="B46" s="86" t="s">
        <v>195</v>
      </c>
      <c r="C46" s="163" t="s">
        <v>196</v>
      </c>
      <c r="D46" s="164"/>
    </row>
  </sheetData>
  <sheetProtection algorithmName="SHA-512" hashValue="/SOsNdqlcyl1JX3Ec08C5yZcet8d048U7/PnrW+Y5euuVQqVxZKRn+qzVEkntOaMsVaTRo3fZlxCdJpN9dRe7A==" saltValue="fgybEMM2XQ6zFTwUxVeL8Q==" spinCount="100000" sheet="1" selectLockedCells="1"/>
  <mergeCells count="27">
    <mergeCell ref="A8:A15"/>
    <mergeCell ref="B15:C15"/>
    <mergeCell ref="A1:B1"/>
    <mergeCell ref="A3:B3"/>
    <mergeCell ref="A4:B4"/>
    <mergeCell ref="C5:D5"/>
    <mergeCell ref="A6:D6"/>
    <mergeCell ref="A7:D7"/>
    <mergeCell ref="A2:B2"/>
    <mergeCell ref="B22:C22"/>
    <mergeCell ref="A23:A29"/>
    <mergeCell ref="A16:A22"/>
    <mergeCell ref="A33:D33"/>
    <mergeCell ref="B34:D34"/>
    <mergeCell ref="B29:C29"/>
    <mergeCell ref="B35:D35"/>
    <mergeCell ref="B36:D36"/>
    <mergeCell ref="A37:D37"/>
    <mergeCell ref="B38:D38"/>
    <mergeCell ref="B39:D39"/>
    <mergeCell ref="C44:D44"/>
    <mergeCell ref="C45:D45"/>
    <mergeCell ref="C46:D46"/>
    <mergeCell ref="A40:D40"/>
    <mergeCell ref="A41:D41"/>
    <mergeCell ref="C42:D42"/>
    <mergeCell ref="C43:D43"/>
  </mergeCells>
  <printOptions horizontalCentered="1" verticalCentered="1"/>
  <pageMargins left="0.25" right="0.25" top="0.75" bottom="0.75" header="0.3" footer="0.3"/>
  <pageSetup scale="59" orientation="portrait" r:id="rId1"/>
  <headerFooter>
    <oddHeader>&amp;C&amp;"Arial Narrow,Bold"&amp;16B. BID FORM - WPA STREET RECONSTRUCTION (N. Mason Ave./ W. 56th St. / S. Hoyne Ave.)</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662940</xdr:colOff>
                    <xdr:row>27</xdr:row>
                    <xdr:rowOff>281940</xdr:rowOff>
                  </from>
                  <to>
                    <xdr:col>3</xdr:col>
                    <xdr:colOff>967740</xdr:colOff>
                    <xdr:row>28</xdr:row>
                    <xdr:rowOff>205740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678180</xdr:colOff>
                    <xdr:row>20</xdr:row>
                    <xdr:rowOff>297180</xdr:rowOff>
                  </from>
                  <to>
                    <xdr:col>3</xdr:col>
                    <xdr:colOff>982980</xdr:colOff>
                    <xdr:row>22</xdr:row>
                    <xdr:rowOff>22860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3</xdr:col>
                    <xdr:colOff>678180</xdr:colOff>
                    <xdr:row>13</xdr:row>
                    <xdr:rowOff>297180</xdr:rowOff>
                  </from>
                  <to>
                    <xdr:col>3</xdr:col>
                    <xdr:colOff>982980</xdr:colOff>
                    <xdr:row>15</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12F06-4240-44A7-A60F-B81D68BEF07A}">
  <sheetPr>
    <pageSetUpPr fitToPage="1"/>
  </sheetPr>
  <dimension ref="A1:C49"/>
  <sheetViews>
    <sheetView view="pageBreakPreview" zoomScaleNormal="100" zoomScaleSheetLayoutView="100" zoomScalePageLayoutView="80" workbookViewId="0">
      <selection activeCell="C15" sqref="C15"/>
    </sheetView>
  </sheetViews>
  <sheetFormatPr defaultColWidth="1" defaultRowHeight="14.4" x14ac:dyDescent="0.3"/>
  <cols>
    <col min="1" max="1" width="21.21875" customWidth="1"/>
    <col min="2" max="2" width="71.77734375" customWidth="1"/>
    <col min="3" max="3" width="18.77734375" customWidth="1"/>
  </cols>
  <sheetData>
    <row r="1" spans="1:3" ht="36.6" thickTop="1" x14ac:dyDescent="0.35">
      <c r="A1" s="122" t="s">
        <v>0</v>
      </c>
      <c r="B1" s="130" t="s">
        <v>1</v>
      </c>
      <c r="C1" s="87"/>
    </row>
    <row r="2" spans="1:3" ht="24" customHeight="1" x14ac:dyDescent="0.3">
      <c r="A2" s="88" t="s">
        <v>2</v>
      </c>
      <c r="B2" s="54" t="s">
        <v>185</v>
      </c>
      <c r="C2" s="89"/>
    </row>
    <row r="3" spans="1:3" ht="24" customHeight="1" x14ac:dyDescent="0.3">
      <c r="A3" s="123" t="s">
        <v>3</v>
      </c>
      <c r="B3" s="129" t="s">
        <v>176</v>
      </c>
      <c r="C3" s="90"/>
    </row>
    <row r="4" spans="1:3" ht="24" customHeight="1" x14ac:dyDescent="0.3">
      <c r="A4" s="88" t="s">
        <v>4</v>
      </c>
      <c r="B4" s="134">
        <v>22835</v>
      </c>
      <c r="C4" s="91"/>
    </row>
    <row r="5" spans="1:3" ht="8.25" hidden="1" customHeight="1" x14ac:dyDescent="0.3">
      <c r="A5" s="213"/>
      <c r="B5" s="214"/>
      <c r="C5" s="215"/>
    </row>
    <row r="6" spans="1:3" ht="33" hidden="1" customHeight="1" x14ac:dyDescent="0.3">
      <c r="A6" s="92"/>
      <c r="C6" s="93" t="s">
        <v>32</v>
      </c>
    </row>
    <row r="7" spans="1:3" ht="18" hidden="1" x14ac:dyDescent="0.35">
      <c r="A7" s="92"/>
      <c r="C7" s="94">
        <f>SUM('[1]BidFormMASTER All Alleys'!D16)</f>
        <v>525000</v>
      </c>
    </row>
    <row r="8" spans="1:3" ht="25.2" x14ac:dyDescent="0.45">
      <c r="A8" s="216" t="s">
        <v>33</v>
      </c>
      <c r="B8" s="217"/>
      <c r="C8" s="218"/>
    </row>
    <row r="9" spans="1:3" ht="24.75" customHeight="1" x14ac:dyDescent="0.45">
      <c r="A9" s="92"/>
      <c r="C9" s="95" t="s">
        <v>34</v>
      </c>
    </row>
    <row r="10" spans="1:3" s="2" customFormat="1" ht="18" x14ac:dyDescent="0.35">
      <c r="A10" s="96" t="s">
        <v>35</v>
      </c>
      <c r="B10" s="97"/>
      <c r="C10" s="98">
        <f>SUM('Master Bid Tab'!D31)</f>
        <v>1010000</v>
      </c>
    </row>
    <row r="11" spans="1:3" ht="18.75" customHeight="1" x14ac:dyDescent="0.3">
      <c r="A11" s="99" t="s">
        <v>36</v>
      </c>
      <c r="B11" s="1"/>
      <c r="C11" s="100"/>
    </row>
    <row r="12" spans="1:3" ht="18.75" customHeight="1" x14ac:dyDescent="0.3">
      <c r="A12" s="99" t="s">
        <v>37</v>
      </c>
      <c r="B12" s="1"/>
      <c r="C12" s="101">
        <f>SUM(C10*C11)*0.04</f>
        <v>0</v>
      </c>
    </row>
    <row r="13" spans="1:3" ht="18.75" customHeight="1" x14ac:dyDescent="0.3">
      <c r="A13" s="102"/>
      <c r="B13" s="103"/>
      <c r="C13" s="104"/>
    </row>
    <row r="14" spans="1:3" ht="18.75" customHeight="1" x14ac:dyDescent="0.3">
      <c r="A14" s="99"/>
      <c r="B14" s="1"/>
      <c r="C14" s="101">
        <f>SUM($C$10)</f>
        <v>1010000</v>
      </c>
    </row>
    <row r="15" spans="1:3" ht="18.75" customHeight="1" x14ac:dyDescent="0.3">
      <c r="A15" s="99" t="s">
        <v>38</v>
      </c>
      <c r="B15" s="1"/>
      <c r="C15" s="100"/>
    </row>
    <row r="16" spans="1:3" ht="18.75" customHeight="1" x14ac:dyDescent="0.3">
      <c r="A16" s="99" t="s">
        <v>39</v>
      </c>
      <c r="B16" s="1"/>
      <c r="C16" s="101">
        <f t="shared" ref="C16" si="0">SUM(C14*C15)*0.03</f>
        <v>0</v>
      </c>
    </row>
    <row r="17" spans="1:3" ht="18.75" customHeight="1" x14ac:dyDescent="0.3">
      <c r="A17" s="102"/>
      <c r="B17" s="103"/>
      <c r="C17" s="104"/>
    </row>
    <row r="18" spans="1:3" ht="18.75" customHeight="1" x14ac:dyDescent="0.3">
      <c r="A18" s="99"/>
      <c r="B18" s="1"/>
      <c r="C18" s="101">
        <f>SUM($C$10)</f>
        <v>1010000</v>
      </c>
    </row>
    <row r="19" spans="1:3" ht="18.75" customHeight="1" x14ac:dyDescent="0.3">
      <c r="A19" s="99" t="s">
        <v>40</v>
      </c>
      <c r="B19" s="1"/>
      <c r="C19" s="100"/>
    </row>
    <row r="20" spans="1:3" ht="18.75" customHeight="1" x14ac:dyDescent="0.3">
      <c r="A20" s="99" t="s">
        <v>41</v>
      </c>
      <c r="B20" s="1"/>
      <c r="C20" s="101">
        <f t="shared" ref="C20" si="1">SUM(C18*C19)*0.01</f>
        <v>0</v>
      </c>
    </row>
    <row r="21" spans="1:3" ht="18.75" customHeight="1" x14ac:dyDescent="0.3">
      <c r="A21" s="102"/>
      <c r="B21" s="103"/>
      <c r="C21" s="104"/>
    </row>
    <row r="22" spans="1:3" ht="18.75" customHeight="1" x14ac:dyDescent="0.3">
      <c r="A22" s="99"/>
      <c r="B22" s="1"/>
      <c r="C22" s="101">
        <f>SUM($C$10)</f>
        <v>1010000</v>
      </c>
    </row>
    <row r="23" spans="1:3" ht="18.75" customHeight="1" x14ac:dyDescent="0.3">
      <c r="A23" s="99" t="s">
        <v>42</v>
      </c>
      <c r="B23" s="1"/>
      <c r="C23" s="100"/>
    </row>
    <row r="24" spans="1:3" ht="18.75" customHeight="1" x14ac:dyDescent="0.3">
      <c r="A24" s="99" t="s">
        <v>43</v>
      </c>
      <c r="B24" s="1"/>
      <c r="C24" s="101">
        <f t="shared" ref="C24" si="2">SUM(C22*C23)*0.04</f>
        <v>0</v>
      </c>
    </row>
    <row r="25" spans="1:3" ht="18.75" customHeight="1" x14ac:dyDescent="0.3">
      <c r="A25" s="102"/>
      <c r="B25" s="103"/>
      <c r="C25" s="104"/>
    </row>
    <row r="26" spans="1:3" ht="18.75" customHeight="1" x14ac:dyDescent="0.3">
      <c r="A26" s="99"/>
      <c r="B26" s="1"/>
      <c r="C26" s="101">
        <f>SUM($C$10)</f>
        <v>1010000</v>
      </c>
    </row>
    <row r="27" spans="1:3" ht="18.75" customHeight="1" x14ac:dyDescent="0.3">
      <c r="A27" s="99" t="s">
        <v>44</v>
      </c>
      <c r="B27" s="1"/>
      <c r="C27" s="100"/>
    </row>
    <row r="28" spans="1:3" ht="18.75" customHeight="1" x14ac:dyDescent="0.3">
      <c r="A28" s="99" t="s">
        <v>45</v>
      </c>
      <c r="B28" s="1"/>
      <c r="C28" s="101"/>
    </row>
    <row r="29" spans="1:3" ht="18.75" customHeight="1" x14ac:dyDescent="0.3">
      <c r="A29" s="102"/>
      <c r="B29" s="103"/>
      <c r="C29" s="104"/>
    </row>
    <row r="30" spans="1:3" ht="18.75" customHeight="1" x14ac:dyDescent="0.3">
      <c r="A30" s="99"/>
      <c r="B30" s="1"/>
      <c r="C30" s="101">
        <f>SUM($C$10)</f>
        <v>1010000</v>
      </c>
    </row>
    <row r="31" spans="1:3" ht="18.75" customHeight="1" x14ac:dyDescent="0.3">
      <c r="A31" s="99" t="s">
        <v>46</v>
      </c>
      <c r="B31" s="1"/>
      <c r="C31" s="100"/>
    </row>
    <row r="32" spans="1:3" ht="18.75" customHeight="1" x14ac:dyDescent="0.3">
      <c r="A32" s="99" t="s">
        <v>47</v>
      </c>
      <c r="B32" s="1"/>
      <c r="C32" s="101">
        <f t="shared" ref="C32" si="3">SUM(C30*C31)*0.01</f>
        <v>0</v>
      </c>
    </row>
    <row r="33" spans="1:3" ht="18.75" customHeight="1" x14ac:dyDescent="0.3">
      <c r="A33" s="102"/>
      <c r="B33" s="103"/>
      <c r="C33" s="104"/>
    </row>
    <row r="34" spans="1:3" ht="18.75" customHeight="1" x14ac:dyDescent="0.3">
      <c r="A34" s="99"/>
      <c r="B34" s="1"/>
      <c r="C34" s="101">
        <f>SUM($C$10)</f>
        <v>1010000</v>
      </c>
    </row>
    <row r="35" spans="1:3" ht="18.75" customHeight="1" x14ac:dyDescent="0.3">
      <c r="A35" s="99" t="s">
        <v>48</v>
      </c>
      <c r="B35" s="1"/>
      <c r="C35" s="101">
        <f>SUM(C12+C16+C20+C24+C28+C32)</f>
        <v>0</v>
      </c>
    </row>
    <row r="36" spans="1:3" ht="18.75" customHeight="1" x14ac:dyDescent="0.3">
      <c r="A36" s="99" t="s">
        <v>49</v>
      </c>
      <c r="B36" s="1"/>
      <c r="C36" s="101">
        <f t="shared" ref="C36" si="4">SUM(C34-C35)</f>
        <v>1010000</v>
      </c>
    </row>
    <row r="37" spans="1:3" ht="8.85" customHeight="1" x14ac:dyDescent="0.3">
      <c r="A37" s="105"/>
      <c r="B37" s="106"/>
      <c r="C37" s="107"/>
    </row>
    <row r="38" spans="1:3" ht="24" customHeight="1" thickBot="1" x14ac:dyDescent="0.4">
      <c r="A38" s="96" t="s">
        <v>50</v>
      </c>
      <c r="B38" s="97"/>
      <c r="C38" s="98">
        <f>SUM(C36)</f>
        <v>1010000</v>
      </c>
    </row>
    <row r="39" spans="1:3" ht="17.55" customHeight="1" thickBot="1" x14ac:dyDescent="0.35">
      <c r="A39" s="219" t="s">
        <v>14</v>
      </c>
      <c r="B39" s="220"/>
      <c r="C39" s="108"/>
    </row>
    <row r="40" spans="1:3" ht="17.55" customHeight="1" thickBot="1" x14ac:dyDescent="0.35">
      <c r="A40" s="208" t="s">
        <v>20</v>
      </c>
      <c r="B40" s="166"/>
      <c r="C40" s="209"/>
    </row>
    <row r="41" spans="1:3" ht="17.55" customHeight="1" x14ac:dyDescent="0.3">
      <c r="A41" s="109" t="s">
        <v>21</v>
      </c>
      <c r="B41" s="221"/>
      <c r="C41" s="222"/>
    </row>
    <row r="42" spans="1:3" ht="17.55" customHeight="1" thickBot="1" x14ac:dyDescent="0.35">
      <c r="A42" s="110" t="s">
        <v>22</v>
      </c>
      <c r="B42" s="223"/>
      <c r="C42" s="224"/>
    </row>
    <row r="43" spans="1:3" ht="18.600000000000001" thickBot="1" x14ac:dyDescent="0.35">
      <c r="A43" s="208" t="s">
        <v>23</v>
      </c>
      <c r="B43" s="166"/>
      <c r="C43" s="209"/>
    </row>
    <row r="44" spans="1:3" ht="125.25" customHeight="1" thickBot="1" x14ac:dyDescent="0.35">
      <c r="A44" s="210" t="s">
        <v>186</v>
      </c>
      <c r="B44" s="211"/>
      <c r="C44" s="212"/>
    </row>
    <row r="45" spans="1:3" ht="15" thickBot="1" x14ac:dyDescent="0.35">
      <c r="A45" s="111" t="s">
        <v>51</v>
      </c>
      <c r="B45" s="52"/>
      <c r="C45" s="112"/>
    </row>
    <row r="46" spans="1:3" x14ac:dyDescent="0.3">
      <c r="A46" s="113" t="s">
        <v>52</v>
      </c>
      <c r="B46" s="114"/>
      <c r="C46" s="115"/>
    </row>
    <row r="47" spans="1:3" x14ac:dyDescent="0.3">
      <c r="A47" s="116" t="s">
        <v>53</v>
      </c>
      <c r="B47" s="117"/>
      <c r="C47" s="118"/>
    </row>
    <row r="48" spans="1:3" ht="15" thickBot="1" x14ac:dyDescent="0.35">
      <c r="A48" s="119" t="s">
        <v>54</v>
      </c>
      <c r="B48" s="120"/>
      <c r="C48" s="121"/>
    </row>
    <row r="49" spans="3:3" ht="18.600000000000001" thickTop="1" x14ac:dyDescent="0.3">
      <c r="C49" s="3"/>
    </row>
  </sheetData>
  <sheetProtection algorithmName="SHA-512" hashValue="tnPAn5xjQnUNPSY4HKC0eJfzW2+hDQ8zXoYtXodsassn7AkAm4LAjW7qQwTuDP0KjeZu7a8NKIRzERkD3+5njw==" saltValue="v9tPMH/ilS/KpiXZJKHVQw==" spinCount="100000" sheet="1" selectLockedCells="1"/>
  <mergeCells count="8">
    <mergeCell ref="A43:C43"/>
    <mergeCell ref="A44:C44"/>
    <mergeCell ref="A5:C5"/>
    <mergeCell ref="A8:C8"/>
    <mergeCell ref="A39:B39"/>
    <mergeCell ref="A40:C40"/>
    <mergeCell ref="B41:C41"/>
    <mergeCell ref="B42:C42"/>
  </mergeCells>
  <printOptions horizontalCentered="1"/>
  <pageMargins left="0.25" right="0.25" top="0.5" bottom="0.5" header="0.25" footer="0.3"/>
  <pageSetup paperSize="17"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106C2-1FA9-4CDC-A3B5-D7653B301C6E}">
  <sheetPr>
    <tabColor theme="7" tint="-0.499984740745262"/>
    <pageSetUpPr fitToPage="1"/>
  </sheetPr>
  <dimension ref="A1:G132"/>
  <sheetViews>
    <sheetView view="pageBreakPreview" zoomScaleNormal="100" zoomScaleSheetLayoutView="100" workbookViewId="0">
      <selection activeCell="F13" sqref="F13"/>
    </sheetView>
  </sheetViews>
  <sheetFormatPr defaultRowHeight="14.4" x14ac:dyDescent="0.3"/>
  <cols>
    <col min="1" max="1" width="9.77734375" style="26" customWidth="1"/>
    <col min="2" max="2" width="15.77734375" style="26" customWidth="1"/>
    <col min="3" max="3" width="64" style="27" customWidth="1"/>
    <col min="4" max="4" width="14.77734375" style="26" customWidth="1"/>
    <col min="5" max="5" width="10.77734375" style="139" customWidth="1"/>
    <col min="6" max="6" width="10.77734375" style="26" customWidth="1"/>
    <col min="7" max="7" width="25.77734375" style="26" customWidth="1"/>
  </cols>
  <sheetData>
    <row r="1" spans="1:7" ht="102.75" customHeight="1" thickBot="1" x14ac:dyDescent="0.35">
      <c r="A1" s="233" t="s">
        <v>200</v>
      </c>
      <c r="B1" s="234"/>
      <c r="C1" s="234"/>
      <c r="D1" s="234"/>
      <c r="E1" s="234"/>
      <c r="F1" s="234"/>
      <c r="G1" s="235"/>
    </row>
    <row r="2" spans="1:7" s="25" customFormat="1" ht="20.399999999999999" x14ac:dyDescent="0.2">
      <c r="A2" s="236" t="s">
        <v>55</v>
      </c>
      <c r="B2" s="237" t="str">
        <f>'[2]Original Items Condensed'!C8</f>
        <v>Code Number</v>
      </c>
      <c r="C2" s="237" t="s">
        <v>56</v>
      </c>
      <c r="D2" s="238" t="s">
        <v>57</v>
      </c>
      <c r="E2" s="239" t="s">
        <v>58</v>
      </c>
      <c r="F2" s="240" t="s">
        <v>59</v>
      </c>
      <c r="G2" s="241" t="s">
        <v>60</v>
      </c>
    </row>
    <row r="3" spans="1:7" s="25" customFormat="1" x14ac:dyDescent="0.25">
      <c r="A3" s="242">
        <v>1</v>
      </c>
      <c r="B3" s="243">
        <v>20100110</v>
      </c>
      <c r="C3" s="244" t="s">
        <v>201</v>
      </c>
      <c r="D3" s="245" t="s">
        <v>61</v>
      </c>
      <c r="E3" s="246">
        <v>27</v>
      </c>
      <c r="F3" s="259"/>
      <c r="G3" s="247">
        <f>SUM(E3*F3)</f>
        <v>0</v>
      </c>
    </row>
    <row r="4" spans="1:7" s="25" customFormat="1" x14ac:dyDescent="0.25">
      <c r="A4" s="242">
        <f t="shared" ref="A4:A67" si="0">A3+1</f>
        <v>2</v>
      </c>
      <c r="B4" s="243">
        <v>20100210</v>
      </c>
      <c r="C4" s="244" t="s">
        <v>202</v>
      </c>
      <c r="D4" s="245" t="s">
        <v>61</v>
      </c>
      <c r="E4" s="248">
        <v>111</v>
      </c>
      <c r="F4" s="260"/>
      <c r="G4" s="247">
        <f t="shared" ref="G4:G67" si="1">SUM(E4*F4)</f>
        <v>0</v>
      </c>
    </row>
    <row r="5" spans="1:7" s="25" customFormat="1" x14ac:dyDescent="0.25">
      <c r="A5" s="242">
        <f t="shared" si="0"/>
        <v>3</v>
      </c>
      <c r="B5" s="243">
        <v>20200100</v>
      </c>
      <c r="C5" s="244" t="s">
        <v>62</v>
      </c>
      <c r="D5" s="245" t="s">
        <v>63</v>
      </c>
      <c r="E5" s="248">
        <v>876</v>
      </c>
      <c r="F5" s="260"/>
      <c r="G5" s="247">
        <f t="shared" si="1"/>
        <v>0</v>
      </c>
    </row>
    <row r="6" spans="1:7" s="25" customFormat="1" x14ac:dyDescent="0.25">
      <c r="A6" s="242">
        <f t="shared" si="0"/>
        <v>4</v>
      </c>
      <c r="B6" s="243" t="s">
        <v>64</v>
      </c>
      <c r="C6" s="244" t="s">
        <v>65</v>
      </c>
      <c r="D6" s="245" t="s">
        <v>66</v>
      </c>
      <c r="E6" s="248">
        <v>31</v>
      </c>
      <c r="F6" s="260"/>
      <c r="G6" s="247">
        <f t="shared" si="1"/>
        <v>0</v>
      </c>
    </row>
    <row r="7" spans="1:7" s="25" customFormat="1" x14ac:dyDescent="0.25">
      <c r="A7" s="242">
        <f t="shared" si="0"/>
        <v>5</v>
      </c>
      <c r="B7" s="243" t="s">
        <v>67</v>
      </c>
      <c r="C7" s="244" t="s">
        <v>203</v>
      </c>
      <c r="D7" s="245" t="s">
        <v>68</v>
      </c>
      <c r="E7" s="248">
        <v>160</v>
      </c>
      <c r="F7" s="260"/>
      <c r="G7" s="247">
        <f t="shared" si="1"/>
        <v>0</v>
      </c>
    </row>
    <row r="8" spans="1:7" s="25" customFormat="1" x14ac:dyDescent="0.25">
      <c r="A8" s="242">
        <f t="shared" si="0"/>
        <v>6</v>
      </c>
      <c r="B8" s="243">
        <v>20800150</v>
      </c>
      <c r="C8" s="244" t="s">
        <v>69</v>
      </c>
      <c r="D8" s="245" t="s">
        <v>63</v>
      </c>
      <c r="E8" s="248">
        <v>14</v>
      </c>
      <c r="F8" s="260"/>
      <c r="G8" s="247">
        <f t="shared" si="1"/>
        <v>0</v>
      </c>
    </row>
    <row r="9" spans="1:7" s="25" customFormat="1" x14ac:dyDescent="0.25">
      <c r="A9" s="242">
        <f t="shared" si="0"/>
        <v>7</v>
      </c>
      <c r="B9" s="243">
        <v>21101615</v>
      </c>
      <c r="C9" s="244" t="s">
        <v>70</v>
      </c>
      <c r="D9" s="245" t="s">
        <v>71</v>
      </c>
      <c r="E9" s="248">
        <v>1343</v>
      </c>
      <c r="F9" s="260"/>
      <c r="G9" s="247">
        <f t="shared" si="1"/>
        <v>0</v>
      </c>
    </row>
    <row r="10" spans="1:7" s="25" customFormat="1" x14ac:dyDescent="0.25">
      <c r="A10" s="242">
        <f t="shared" si="0"/>
        <v>8</v>
      </c>
      <c r="B10" s="243">
        <v>25200110</v>
      </c>
      <c r="C10" s="244" t="s">
        <v>72</v>
      </c>
      <c r="D10" s="245" t="s">
        <v>71</v>
      </c>
      <c r="E10" s="248">
        <v>1276</v>
      </c>
      <c r="F10" s="260"/>
      <c r="G10" s="247">
        <f t="shared" si="1"/>
        <v>0</v>
      </c>
    </row>
    <row r="11" spans="1:7" s="25" customFormat="1" x14ac:dyDescent="0.25">
      <c r="A11" s="242">
        <f t="shared" si="0"/>
        <v>9</v>
      </c>
      <c r="B11" s="249" t="s">
        <v>204</v>
      </c>
      <c r="C11" s="244" t="s">
        <v>205</v>
      </c>
      <c r="D11" s="245" t="s">
        <v>66</v>
      </c>
      <c r="E11" s="248">
        <v>7</v>
      </c>
      <c r="F11" s="260"/>
      <c r="G11" s="247">
        <f t="shared" si="1"/>
        <v>0</v>
      </c>
    </row>
    <row r="12" spans="1:7" s="25" customFormat="1" x14ac:dyDescent="0.25">
      <c r="A12" s="242">
        <f t="shared" si="0"/>
        <v>10</v>
      </c>
      <c r="B12" s="243" t="s">
        <v>73</v>
      </c>
      <c r="C12" s="244" t="s">
        <v>74</v>
      </c>
      <c r="D12" s="245" t="s">
        <v>71</v>
      </c>
      <c r="E12" s="248">
        <v>68</v>
      </c>
      <c r="F12" s="260"/>
      <c r="G12" s="247">
        <f t="shared" si="1"/>
        <v>0</v>
      </c>
    </row>
    <row r="13" spans="1:7" s="25" customFormat="1" x14ac:dyDescent="0.25">
      <c r="A13" s="242">
        <f t="shared" si="0"/>
        <v>11</v>
      </c>
      <c r="B13" s="243">
        <v>28000510</v>
      </c>
      <c r="C13" s="250" t="s">
        <v>75</v>
      </c>
      <c r="D13" s="245" t="s">
        <v>66</v>
      </c>
      <c r="E13" s="248">
        <v>6</v>
      </c>
      <c r="F13" s="260"/>
      <c r="G13" s="247">
        <f t="shared" si="1"/>
        <v>0</v>
      </c>
    </row>
    <row r="14" spans="1:7" s="25" customFormat="1" x14ac:dyDescent="0.25">
      <c r="A14" s="242">
        <f t="shared" si="0"/>
        <v>12</v>
      </c>
      <c r="B14" s="243" t="s">
        <v>206</v>
      </c>
      <c r="C14" s="244" t="s">
        <v>207</v>
      </c>
      <c r="D14" s="245" t="s">
        <v>63</v>
      </c>
      <c r="E14" s="248">
        <v>0</v>
      </c>
      <c r="F14" s="260"/>
      <c r="G14" s="247">
        <f t="shared" si="1"/>
        <v>0</v>
      </c>
    </row>
    <row r="15" spans="1:7" s="25" customFormat="1" x14ac:dyDescent="0.25">
      <c r="A15" s="242">
        <f t="shared" si="0"/>
        <v>13</v>
      </c>
      <c r="B15" s="243">
        <v>31101100</v>
      </c>
      <c r="C15" s="251" t="s">
        <v>208</v>
      </c>
      <c r="D15" s="245" t="s">
        <v>63</v>
      </c>
      <c r="E15" s="248">
        <v>430</v>
      </c>
      <c r="F15" s="260"/>
      <c r="G15" s="247">
        <f t="shared" si="1"/>
        <v>0</v>
      </c>
    </row>
    <row r="16" spans="1:7" s="25" customFormat="1" x14ac:dyDescent="0.25">
      <c r="A16" s="242">
        <f t="shared" si="0"/>
        <v>14</v>
      </c>
      <c r="B16" s="243">
        <v>35300200</v>
      </c>
      <c r="C16" s="251" t="s">
        <v>76</v>
      </c>
      <c r="D16" s="245" t="s">
        <v>71</v>
      </c>
      <c r="E16" s="248">
        <v>2177</v>
      </c>
      <c r="F16" s="260"/>
      <c r="G16" s="247">
        <f t="shared" si="1"/>
        <v>0</v>
      </c>
    </row>
    <row r="17" spans="1:7" s="25" customFormat="1" x14ac:dyDescent="0.25">
      <c r="A17" s="242">
        <f t="shared" si="0"/>
        <v>15</v>
      </c>
      <c r="B17" s="243">
        <v>40600290</v>
      </c>
      <c r="C17" s="251" t="s">
        <v>77</v>
      </c>
      <c r="D17" s="245" t="s">
        <v>78</v>
      </c>
      <c r="E17" s="248">
        <v>980</v>
      </c>
      <c r="F17" s="260"/>
      <c r="G17" s="247">
        <f t="shared" si="1"/>
        <v>0</v>
      </c>
    </row>
    <row r="18" spans="1:7" s="25" customFormat="1" x14ac:dyDescent="0.25">
      <c r="A18" s="242">
        <f t="shared" si="0"/>
        <v>16</v>
      </c>
      <c r="B18" s="243">
        <v>40600525</v>
      </c>
      <c r="C18" s="251" t="s">
        <v>209</v>
      </c>
      <c r="D18" s="245" t="s">
        <v>79</v>
      </c>
      <c r="E18" s="248">
        <v>2</v>
      </c>
      <c r="F18" s="260"/>
      <c r="G18" s="247">
        <f t="shared" si="1"/>
        <v>0</v>
      </c>
    </row>
    <row r="19" spans="1:7" s="25" customFormat="1" x14ac:dyDescent="0.25">
      <c r="A19" s="242">
        <f t="shared" si="0"/>
        <v>17</v>
      </c>
      <c r="B19" s="243">
        <v>40600635</v>
      </c>
      <c r="C19" s="251" t="s">
        <v>80</v>
      </c>
      <c r="D19" s="245" t="s">
        <v>79</v>
      </c>
      <c r="E19" s="248">
        <v>183</v>
      </c>
      <c r="F19" s="260"/>
      <c r="G19" s="247">
        <f t="shared" si="1"/>
        <v>0</v>
      </c>
    </row>
    <row r="20" spans="1:7" s="25" customFormat="1" x14ac:dyDescent="0.25">
      <c r="A20" s="242">
        <f t="shared" si="0"/>
        <v>18</v>
      </c>
      <c r="B20" s="243">
        <v>40604060</v>
      </c>
      <c r="C20" s="251" t="s">
        <v>210</v>
      </c>
      <c r="D20" s="245" t="s">
        <v>79</v>
      </c>
      <c r="E20" s="248">
        <v>244</v>
      </c>
      <c r="F20" s="260"/>
      <c r="G20" s="247">
        <f t="shared" si="1"/>
        <v>0</v>
      </c>
    </row>
    <row r="21" spans="1:7" s="25" customFormat="1" x14ac:dyDescent="0.25">
      <c r="A21" s="242">
        <f t="shared" si="0"/>
        <v>19</v>
      </c>
      <c r="B21" s="243">
        <v>42300400</v>
      </c>
      <c r="C21" s="251" t="s">
        <v>211</v>
      </c>
      <c r="D21" s="245" t="s">
        <v>71</v>
      </c>
      <c r="E21" s="248">
        <v>409</v>
      </c>
      <c r="F21" s="260"/>
      <c r="G21" s="247">
        <f t="shared" si="1"/>
        <v>0</v>
      </c>
    </row>
    <row r="22" spans="1:7" s="25" customFormat="1" x14ac:dyDescent="0.25">
      <c r="A22" s="242">
        <f t="shared" si="0"/>
        <v>20</v>
      </c>
      <c r="B22" s="243" t="s">
        <v>82</v>
      </c>
      <c r="C22" s="251" t="s">
        <v>212</v>
      </c>
      <c r="D22" s="245" t="s">
        <v>83</v>
      </c>
      <c r="E22" s="248">
        <v>6059</v>
      </c>
      <c r="F22" s="260"/>
      <c r="G22" s="247">
        <f t="shared" si="1"/>
        <v>0</v>
      </c>
    </row>
    <row r="23" spans="1:7" s="25" customFormat="1" x14ac:dyDescent="0.25">
      <c r="A23" s="242">
        <f t="shared" si="0"/>
        <v>21</v>
      </c>
      <c r="B23" s="243" t="s">
        <v>84</v>
      </c>
      <c r="C23" s="251" t="s">
        <v>213</v>
      </c>
      <c r="D23" s="245" t="s">
        <v>83</v>
      </c>
      <c r="E23" s="248">
        <v>377</v>
      </c>
      <c r="F23" s="260"/>
      <c r="G23" s="247">
        <f t="shared" si="1"/>
        <v>0</v>
      </c>
    </row>
    <row r="24" spans="1:7" s="25" customFormat="1" x14ac:dyDescent="0.25">
      <c r="A24" s="242">
        <f t="shared" si="0"/>
        <v>22</v>
      </c>
      <c r="B24" s="243" t="s">
        <v>85</v>
      </c>
      <c r="C24" s="251" t="s">
        <v>214</v>
      </c>
      <c r="D24" s="245" t="s">
        <v>83</v>
      </c>
      <c r="E24" s="248">
        <v>139</v>
      </c>
      <c r="F24" s="260"/>
      <c r="G24" s="247">
        <f t="shared" si="1"/>
        <v>0</v>
      </c>
    </row>
    <row r="25" spans="1:7" s="25" customFormat="1" x14ac:dyDescent="0.25">
      <c r="A25" s="242">
        <f t="shared" si="0"/>
        <v>23</v>
      </c>
      <c r="B25" s="243" t="s">
        <v>86</v>
      </c>
      <c r="C25" s="251" t="s">
        <v>215</v>
      </c>
      <c r="D25" s="245" t="s">
        <v>83</v>
      </c>
      <c r="E25" s="248">
        <v>0</v>
      </c>
      <c r="F25" s="260"/>
      <c r="G25" s="247">
        <f t="shared" si="1"/>
        <v>0</v>
      </c>
    </row>
    <row r="26" spans="1:7" s="25" customFormat="1" x14ac:dyDescent="0.25">
      <c r="A26" s="242">
        <f t="shared" si="0"/>
        <v>24</v>
      </c>
      <c r="B26" s="243" t="s">
        <v>87</v>
      </c>
      <c r="C26" s="251" t="s">
        <v>88</v>
      </c>
      <c r="D26" s="252" t="s">
        <v>83</v>
      </c>
      <c r="E26" s="248">
        <v>96</v>
      </c>
      <c r="F26" s="260"/>
      <c r="G26" s="247">
        <f t="shared" si="1"/>
        <v>0</v>
      </c>
    </row>
    <row r="27" spans="1:7" s="25" customFormat="1" x14ac:dyDescent="0.25">
      <c r="A27" s="242">
        <f t="shared" si="0"/>
        <v>25</v>
      </c>
      <c r="B27" s="243" t="s">
        <v>89</v>
      </c>
      <c r="C27" s="251" t="s">
        <v>90</v>
      </c>
      <c r="D27" s="245" t="s">
        <v>71</v>
      </c>
      <c r="E27" s="248">
        <v>0</v>
      </c>
      <c r="F27" s="260"/>
      <c r="G27" s="247">
        <f t="shared" si="1"/>
        <v>0</v>
      </c>
    </row>
    <row r="28" spans="1:7" s="25" customFormat="1" x14ac:dyDescent="0.25">
      <c r="A28" s="242">
        <f t="shared" si="0"/>
        <v>26</v>
      </c>
      <c r="B28" s="243" t="s">
        <v>216</v>
      </c>
      <c r="C28" s="251" t="s">
        <v>91</v>
      </c>
      <c r="D28" s="245" t="s">
        <v>71</v>
      </c>
      <c r="E28" s="248">
        <v>2414</v>
      </c>
      <c r="F28" s="260"/>
      <c r="G28" s="247">
        <f t="shared" si="1"/>
        <v>0</v>
      </c>
    </row>
    <row r="29" spans="1:7" s="25" customFormat="1" x14ac:dyDescent="0.25">
      <c r="A29" s="242">
        <f t="shared" si="0"/>
        <v>27</v>
      </c>
      <c r="B29" s="243">
        <v>44000500</v>
      </c>
      <c r="C29" s="251" t="s">
        <v>92</v>
      </c>
      <c r="D29" s="245" t="s">
        <v>68</v>
      </c>
      <c r="E29" s="248">
        <v>147</v>
      </c>
      <c r="F29" s="260"/>
      <c r="G29" s="247">
        <f t="shared" si="1"/>
        <v>0</v>
      </c>
    </row>
    <row r="30" spans="1:7" s="25" customFormat="1" x14ac:dyDescent="0.25">
      <c r="A30" s="242">
        <f t="shared" si="0"/>
        <v>28</v>
      </c>
      <c r="B30" s="243">
        <v>44000600</v>
      </c>
      <c r="C30" s="251" t="s">
        <v>155</v>
      </c>
      <c r="D30" s="245" t="s">
        <v>83</v>
      </c>
      <c r="E30" s="248">
        <v>5651</v>
      </c>
      <c r="F30" s="260"/>
      <c r="G30" s="247">
        <f t="shared" si="1"/>
        <v>0</v>
      </c>
    </row>
    <row r="31" spans="1:7" s="25" customFormat="1" x14ac:dyDescent="0.25">
      <c r="A31" s="242">
        <f t="shared" si="0"/>
        <v>29</v>
      </c>
      <c r="B31" s="243" t="s">
        <v>217</v>
      </c>
      <c r="C31" s="251" t="s">
        <v>93</v>
      </c>
      <c r="D31" s="245" t="s">
        <v>68</v>
      </c>
      <c r="E31" s="248">
        <v>81</v>
      </c>
      <c r="F31" s="260"/>
      <c r="G31" s="247">
        <f t="shared" si="1"/>
        <v>0</v>
      </c>
    </row>
    <row r="32" spans="1:7" s="25" customFormat="1" x14ac:dyDescent="0.25">
      <c r="A32" s="242">
        <f t="shared" si="0"/>
        <v>30</v>
      </c>
      <c r="B32" s="243" t="s">
        <v>94</v>
      </c>
      <c r="C32" s="251" t="s">
        <v>95</v>
      </c>
      <c r="D32" s="245" t="s">
        <v>68</v>
      </c>
      <c r="E32" s="248">
        <v>22</v>
      </c>
      <c r="F32" s="260"/>
      <c r="G32" s="247">
        <f t="shared" si="1"/>
        <v>0</v>
      </c>
    </row>
    <row r="33" spans="1:7" s="25" customFormat="1" x14ac:dyDescent="0.25">
      <c r="A33" s="242">
        <f t="shared" si="0"/>
        <v>31</v>
      </c>
      <c r="B33" s="243" t="s">
        <v>96</v>
      </c>
      <c r="C33" s="251" t="s">
        <v>97</v>
      </c>
      <c r="D33" s="245" t="s">
        <v>68</v>
      </c>
      <c r="E33" s="248">
        <v>0</v>
      </c>
      <c r="F33" s="260"/>
      <c r="G33" s="247">
        <f t="shared" si="1"/>
        <v>0</v>
      </c>
    </row>
    <row r="34" spans="1:7" s="25" customFormat="1" x14ac:dyDescent="0.25">
      <c r="A34" s="242">
        <f t="shared" si="0"/>
        <v>32</v>
      </c>
      <c r="B34" s="243" t="s">
        <v>98</v>
      </c>
      <c r="C34" s="251" t="s">
        <v>218</v>
      </c>
      <c r="D34" s="245" t="s">
        <v>68</v>
      </c>
      <c r="E34" s="248">
        <v>51</v>
      </c>
      <c r="F34" s="260"/>
      <c r="G34" s="247">
        <f t="shared" si="1"/>
        <v>0</v>
      </c>
    </row>
    <row r="35" spans="1:7" s="25" customFormat="1" x14ac:dyDescent="0.25">
      <c r="A35" s="242">
        <f t="shared" si="0"/>
        <v>33</v>
      </c>
      <c r="B35" s="243" t="s">
        <v>219</v>
      </c>
      <c r="C35" s="251" t="s">
        <v>220</v>
      </c>
      <c r="D35" s="245" t="s">
        <v>68</v>
      </c>
      <c r="E35" s="248">
        <v>0</v>
      </c>
      <c r="F35" s="260"/>
      <c r="G35" s="247">
        <f t="shared" si="1"/>
        <v>0</v>
      </c>
    </row>
    <row r="36" spans="1:7" s="25" customFormat="1" x14ac:dyDescent="0.25">
      <c r="A36" s="242">
        <f t="shared" si="0"/>
        <v>34</v>
      </c>
      <c r="B36" s="243" t="s">
        <v>156</v>
      </c>
      <c r="C36" s="251" t="s">
        <v>221</v>
      </c>
      <c r="D36" s="245" t="s">
        <v>68</v>
      </c>
      <c r="E36" s="248">
        <v>0</v>
      </c>
      <c r="F36" s="260"/>
      <c r="G36" s="247">
        <f t="shared" si="1"/>
        <v>0</v>
      </c>
    </row>
    <row r="37" spans="1:7" s="25" customFormat="1" x14ac:dyDescent="0.25">
      <c r="A37" s="242">
        <f t="shared" si="0"/>
        <v>35</v>
      </c>
      <c r="B37" s="243" t="s">
        <v>222</v>
      </c>
      <c r="C37" s="251" t="s">
        <v>223</v>
      </c>
      <c r="D37" s="245" t="s">
        <v>68</v>
      </c>
      <c r="E37" s="248">
        <v>0</v>
      </c>
      <c r="F37" s="260"/>
      <c r="G37" s="247">
        <f t="shared" si="1"/>
        <v>0</v>
      </c>
    </row>
    <row r="38" spans="1:7" s="25" customFormat="1" x14ac:dyDescent="0.25">
      <c r="A38" s="242">
        <f t="shared" si="0"/>
        <v>36</v>
      </c>
      <c r="B38" s="243" t="s">
        <v>151</v>
      </c>
      <c r="C38" s="251" t="s">
        <v>152</v>
      </c>
      <c r="D38" s="245" t="s">
        <v>68</v>
      </c>
      <c r="E38" s="248">
        <v>0</v>
      </c>
      <c r="F38" s="260"/>
      <c r="G38" s="247">
        <f t="shared" si="1"/>
        <v>0</v>
      </c>
    </row>
    <row r="39" spans="1:7" s="25" customFormat="1" x14ac:dyDescent="0.25">
      <c r="A39" s="242">
        <f t="shared" si="0"/>
        <v>37</v>
      </c>
      <c r="B39" s="243" t="s">
        <v>99</v>
      </c>
      <c r="C39" s="251" t="s">
        <v>100</v>
      </c>
      <c r="D39" s="245" t="s">
        <v>68</v>
      </c>
      <c r="E39" s="248">
        <v>2401</v>
      </c>
      <c r="F39" s="260"/>
      <c r="G39" s="247">
        <f t="shared" si="1"/>
        <v>0</v>
      </c>
    </row>
    <row r="40" spans="1:7" s="25" customFormat="1" ht="27.6" x14ac:dyDescent="0.25">
      <c r="A40" s="242">
        <f t="shared" si="0"/>
        <v>38</v>
      </c>
      <c r="B40" s="243" t="s">
        <v>101</v>
      </c>
      <c r="C40" s="251" t="s">
        <v>224</v>
      </c>
      <c r="D40" s="245" t="s">
        <v>66</v>
      </c>
      <c r="E40" s="248">
        <v>0</v>
      </c>
      <c r="F40" s="260"/>
      <c r="G40" s="247">
        <f t="shared" si="1"/>
        <v>0</v>
      </c>
    </row>
    <row r="41" spans="1:7" s="25" customFormat="1" ht="27.6" x14ac:dyDescent="0.25">
      <c r="A41" s="242">
        <f t="shared" si="0"/>
        <v>39</v>
      </c>
      <c r="B41" s="253" t="s">
        <v>172</v>
      </c>
      <c r="C41" s="251" t="s">
        <v>225</v>
      </c>
      <c r="D41" s="245" t="s">
        <v>66</v>
      </c>
      <c r="E41" s="248">
        <v>0</v>
      </c>
      <c r="F41" s="260"/>
      <c r="G41" s="247">
        <f t="shared" si="1"/>
        <v>0</v>
      </c>
    </row>
    <row r="42" spans="1:7" s="25" customFormat="1" ht="27.6" x14ac:dyDescent="0.25">
      <c r="A42" s="242">
        <f t="shared" si="0"/>
        <v>40</v>
      </c>
      <c r="B42" s="243" t="s">
        <v>226</v>
      </c>
      <c r="C42" s="251" t="s">
        <v>227</v>
      </c>
      <c r="D42" s="245" t="s">
        <v>66</v>
      </c>
      <c r="E42" s="248">
        <v>0</v>
      </c>
      <c r="F42" s="260"/>
      <c r="G42" s="247">
        <f t="shared" si="1"/>
        <v>0</v>
      </c>
    </row>
    <row r="43" spans="1:7" s="25" customFormat="1" x14ac:dyDescent="0.25">
      <c r="A43" s="242">
        <f t="shared" si="0"/>
        <v>41</v>
      </c>
      <c r="B43" s="243" t="s">
        <v>173</v>
      </c>
      <c r="C43" s="251" t="s">
        <v>174</v>
      </c>
      <c r="D43" s="245" t="s">
        <v>66</v>
      </c>
      <c r="E43" s="248">
        <v>0</v>
      </c>
      <c r="F43" s="260"/>
      <c r="G43" s="247">
        <f t="shared" si="1"/>
        <v>0</v>
      </c>
    </row>
    <row r="44" spans="1:7" s="25" customFormat="1" ht="27.6" x14ac:dyDescent="0.25">
      <c r="A44" s="242">
        <f t="shared" si="0"/>
        <v>42</v>
      </c>
      <c r="B44" s="243" t="s">
        <v>204</v>
      </c>
      <c r="C44" s="251" t="s">
        <v>228</v>
      </c>
      <c r="D44" s="245" t="s">
        <v>66</v>
      </c>
      <c r="E44" s="248">
        <v>6</v>
      </c>
      <c r="F44" s="260"/>
      <c r="G44" s="247">
        <f t="shared" si="1"/>
        <v>0</v>
      </c>
    </row>
    <row r="45" spans="1:7" s="25" customFormat="1" ht="27.6" x14ac:dyDescent="0.25">
      <c r="A45" s="242" t="s">
        <v>229</v>
      </c>
      <c r="B45" s="243" t="s">
        <v>204</v>
      </c>
      <c r="C45" s="251" t="s">
        <v>171</v>
      </c>
      <c r="D45" s="245" t="s">
        <v>66</v>
      </c>
      <c r="E45" s="248">
        <v>0</v>
      </c>
      <c r="F45" s="260"/>
      <c r="G45" s="247">
        <f t="shared" si="1"/>
        <v>0</v>
      </c>
    </row>
    <row r="46" spans="1:7" s="25" customFormat="1" x14ac:dyDescent="0.25">
      <c r="A46" s="242">
        <f>A44+1</f>
        <v>43</v>
      </c>
      <c r="B46" s="243" t="s">
        <v>102</v>
      </c>
      <c r="C46" s="251" t="s">
        <v>230</v>
      </c>
      <c r="D46" s="245" t="s">
        <v>231</v>
      </c>
      <c r="E46" s="248">
        <v>2</v>
      </c>
      <c r="F46" s="260"/>
      <c r="G46" s="247">
        <f t="shared" si="1"/>
        <v>0</v>
      </c>
    </row>
    <row r="47" spans="1:7" s="25" customFormat="1" x14ac:dyDescent="0.25">
      <c r="A47" s="242">
        <f t="shared" si="0"/>
        <v>44</v>
      </c>
      <c r="B47" s="243" t="s">
        <v>232</v>
      </c>
      <c r="C47" s="251" t="s">
        <v>233</v>
      </c>
      <c r="D47" s="245" t="s">
        <v>234</v>
      </c>
      <c r="E47" s="248">
        <v>2</v>
      </c>
      <c r="F47" s="260"/>
      <c r="G47" s="247">
        <f t="shared" si="1"/>
        <v>0</v>
      </c>
    </row>
    <row r="48" spans="1:7" s="25" customFormat="1" x14ac:dyDescent="0.25">
      <c r="A48" s="242">
        <f t="shared" si="0"/>
        <v>45</v>
      </c>
      <c r="B48" s="243" t="s">
        <v>235</v>
      </c>
      <c r="C48" s="251" t="s">
        <v>236</v>
      </c>
      <c r="D48" s="245" t="s">
        <v>234</v>
      </c>
      <c r="E48" s="248">
        <v>5</v>
      </c>
      <c r="F48" s="260"/>
      <c r="G48" s="247">
        <f t="shared" si="1"/>
        <v>0</v>
      </c>
    </row>
    <row r="49" spans="1:7" s="25" customFormat="1" x14ac:dyDescent="0.25">
      <c r="A49" s="242">
        <f t="shared" si="0"/>
        <v>46</v>
      </c>
      <c r="B49" s="242" t="s">
        <v>237</v>
      </c>
      <c r="C49" s="251" t="s">
        <v>153</v>
      </c>
      <c r="D49" s="245" t="s">
        <v>66</v>
      </c>
      <c r="E49" s="248">
        <v>0</v>
      </c>
      <c r="F49" s="260"/>
      <c r="G49" s="247">
        <f t="shared" si="1"/>
        <v>0</v>
      </c>
    </row>
    <row r="50" spans="1:7" s="25" customFormat="1" x14ac:dyDescent="0.25">
      <c r="A50" s="242">
        <f t="shared" si="0"/>
        <v>47</v>
      </c>
      <c r="B50" s="243" t="s">
        <v>103</v>
      </c>
      <c r="C50" s="251" t="s">
        <v>104</v>
      </c>
      <c r="D50" s="245" t="s">
        <v>66</v>
      </c>
      <c r="E50" s="248">
        <v>4</v>
      </c>
      <c r="F50" s="260"/>
      <c r="G50" s="247">
        <f t="shared" si="1"/>
        <v>0</v>
      </c>
    </row>
    <row r="51" spans="1:7" s="25" customFormat="1" x14ac:dyDescent="0.25">
      <c r="A51" s="242">
        <f t="shared" si="0"/>
        <v>48</v>
      </c>
      <c r="B51" s="243" t="s">
        <v>105</v>
      </c>
      <c r="C51" s="251" t="s">
        <v>238</v>
      </c>
      <c r="D51" s="245" t="s">
        <v>68</v>
      </c>
      <c r="E51" s="248">
        <v>1489</v>
      </c>
      <c r="F51" s="260"/>
      <c r="G51" s="247">
        <f t="shared" si="1"/>
        <v>0</v>
      </c>
    </row>
    <row r="52" spans="1:7" s="25" customFormat="1" x14ac:dyDescent="0.25">
      <c r="A52" s="242">
        <f t="shared" si="0"/>
        <v>49</v>
      </c>
      <c r="B52" s="243" t="s">
        <v>239</v>
      </c>
      <c r="C52" s="251" t="s">
        <v>106</v>
      </c>
      <c r="D52" s="245" t="s">
        <v>68</v>
      </c>
      <c r="E52" s="248">
        <v>0</v>
      </c>
      <c r="F52" s="260"/>
      <c r="G52" s="247">
        <f t="shared" si="1"/>
        <v>0</v>
      </c>
    </row>
    <row r="53" spans="1:7" s="25" customFormat="1" x14ac:dyDescent="0.25">
      <c r="A53" s="242">
        <f t="shared" si="0"/>
        <v>50</v>
      </c>
      <c r="B53" s="243" t="s">
        <v>107</v>
      </c>
      <c r="C53" s="251" t="s">
        <v>108</v>
      </c>
      <c r="D53" s="245" t="s">
        <v>81</v>
      </c>
      <c r="E53" s="248">
        <v>6</v>
      </c>
      <c r="F53" s="260"/>
      <c r="G53" s="247">
        <f t="shared" si="1"/>
        <v>0</v>
      </c>
    </row>
    <row r="54" spans="1:7" s="25" customFormat="1" x14ac:dyDescent="0.25">
      <c r="A54" s="242">
        <f t="shared" si="0"/>
        <v>51</v>
      </c>
      <c r="B54" s="243" t="s">
        <v>109</v>
      </c>
      <c r="C54" s="251" t="s">
        <v>110</v>
      </c>
      <c r="D54" s="245" t="s">
        <v>111</v>
      </c>
      <c r="E54" s="248">
        <v>1</v>
      </c>
      <c r="F54" s="260"/>
      <c r="G54" s="247">
        <f t="shared" si="1"/>
        <v>0</v>
      </c>
    </row>
    <row r="55" spans="1:7" s="25" customFormat="1" x14ac:dyDescent="0.25">
      <c r="A55" s="242">
        <f t="shared" si="0"/>
        <v>52</v>
      </c>
      <c r="B55" s="243" t="s">
        <v>119</v>
      </c>
      <c r="C55" s="251" t="s">
        <v>120</v>
      </c>
      <c r="D55" s="245" t="s">
        <v>79</v>
      </c>
      <c r="E55" s="248">
        <v>161</v>
      </c>
      <c r="F55" s="260"/>
      <c r="G55" s="247">
        <f t="shared" si="1"/>
        <v>0</v>
      </c>
    </row>
    <row r="56" spans="1:7" s="25" customFormat="1" x14ac:dyDescent="0.25">
      <c r="A56" s="242">
        <f t="shared" si="0"/>
        <v>53</v>
      </c>
      <c r="B56" s="243" t="s">
        <v>240</v>
      </c>
      <c r="C56" s="251" t="s">
        <v>241</v>
      </c>
      <c r="D56" s="245" t="s">
        <v>66</v>
      </c>
      <c r="E56" s="248">
        <v>2</v>
      </c>
      <c r="F56" s="260"/>
      <c r="G56" s="247">
        <f t="shared" si="1"/>
        <v>0</v>
      </c>
    </row>
    <row r="57" spans="1:7" s="25" customFormat="1" x14ac:dyDescent="0.25">
      <c r="A57" s="242">
        <f t="shared" si="0"/>
        <v>54</v>
      </c>
      <c r="B57" s="243" t="s">
        <v>112</v>
      </c>
      <c r="C57" s="251" t="s">
        <v>113</v>
      </c>
      <c r="D57" s="245" t="s">
        <v>66</v>
      </c>
      <c r="E57" s="248">
        <v>5</v>
      </c>
      <c r="F57" s="260"/>
      <c r="G57" s="247">
        <f t="shared" si="1"/>
        <v>0</v>
      </c>
    </row>
    <row r="58" spans="1:7" s="25" customFormat="1" x14ac:dyDescent="0.25">
      <c r="A58" s="242">
        <f t="shared" si="0"/>
        <v>55</v>
      </c>
      <c r="B58" s="243" t="s">
        <v>114</v>
      </c>
      <c r="C58" s="251" t="s">
        <v>242</v>
      </c>
      <c r="D58" s="245" t="s">
        <v>66</v>
      </c>
      <c r="E58" s="248">
        <v>2</v>
      </c>
      <c r="F58" s="260"/>
      <c r="G58" s="247">
        <f t="shared" si="1"/>
        <v>0</v>
      </c>
    </row>
    <row r="59" spans="1:7" s="25" customFormat="1" x14ac:dyDescent="0.25">
      <c r="A59" s="242">
        <f t="shared" si="0"/>
        <v>56</v>
      </c>
      <c r="B59" s="243" t="s">
        <v>115</v>
      </c>
      <c r="C59" s="251" t="s">
        <v>116</v>
      </c>
      <c r="D59" s="245" t="s">
        <v>66</v>
      </c>
      <c r="E59" s="248">
        <v>9</v>
      </c>
      <c r="F59" s="260"/>
      <c r="G59" s="247">
        <f t="shared" si="1"/>
        <v>0</v>
      </c>
    </row>
    <row r="60" spans="1:7" s="25" customFormat="1" x14ac:dyDescent="0.25">
      <c r="A60" s="242">
        <f t="shared" si="0"/>
        <v>57</v>
      </c>
      <c r="B60" s="243" t="s">
        <v>243</v>
      </c>
      <c r="C60" s="251" t="s">
        <v>117</v>
      </c>
      <c r="D60" s="245" t="s">
        <v>66</v>
      </c>
      <c r="E60" s="248">
        <v>0</v>
      </c>
      <c r="F60" s="260"/>
      <c r="G60" s="247">
        <f t="shared" si="1"/>
        <v>0</v>
      </c>
    </row>
    <row r="61" spans="1:7" s="25" customFormat="1" x14ac:dyDescent="0.25">
      <c r="A61" s="242">
        <f t="shared" si="0"/>
        <v>58</v>
      </c>
      <c r="B61" s="243">
        <v>78000400</v>
      </c>
      <c r="C61" s="251" t="s">
        <v>244</v>
      </c>
      <c r="D61" s="245" t="s">
        <v>68</v>
      </c>
      <c r="E61" s="248">
        <v>0</v>
      </c>
      <c r="F61" s="260"/>
      <c r="G61" s="247">
        <f t="shared" si="1"/>
        <v>0</v>
      </c>
    </row>
    <row r="62" spans="1:7" s="25" customFormat="1" x14ac:dyDescent="0.25">
      <c r="A62" s="242">
        <f t="shared" si="0"/>
        <v>59</v>
      </c>
      <c r="B62" s="243">
        <v>78000650</v>
      </c>
      <c r="C62" s="251" t="s">
        <v>245</v>
      </c>
      <c r="D62" s="245" t="s">
        <v>68</v>
      </c>
      <c r="E62" s="248">
        <v>348</v>
      </c>
      <c r="F62" s="260"/>
      <c r="G62" s="247">
        <f t="shared" si="1"/>
        <v>0</v>
      </c>
    </row>
    <row r="63" spans="1:7" s="25" customFormat="1" x14ac:dyDescent="0.25">
      <c r="A63" s="242">
        <f t="shared" si="0"/>
        <v>60</v>
      </c>
      <c r="B63" s="243" t="s">
        <v>246</v>
      </c>
      <c r="C63" s="251" t="s">
        <v>247</v>
      </c>
      <c r="D63" s="245" t="s">
        <v>83</v>
      </c>
      <c r="E63" s="248">
        <v>4</v>
      </c>
      <c r="F63" s="260"/>
      <c r="G63" s="247">
        <f t="shared" si="1"/>
        <v>0</v>
      </c>
    </row>
    <row r="64" spans="1:7" s="25" customFormat="1" x14ac:dyDescent="0.25">
      <c r="A64" s="242">
        <f t="shared" si="0"/>
        <v>61</v>
      </c>
      <c r="B64" s="243" t="s">
        <v>248</v>
      </c>
      <c r="C64" s="251" t="s">
        <v>249</v>
      </c>
      <c r="D64" s="245" t="s">
        <v>83</v>
      </c>
      <c r="E64" s="248">
        <v>8</v>
      </c>
      <c r="F64" s="260"/>
      <c r="G64" s="247">
        <f t="shared" si="1"/>
        <v>0</v>
      </c>
    </row>
    <row r="65" spans="1:7" s="25" customFormat="1" x14ac:dyDescent="0.25">
      <c r="A65" s="242">
        <f t="shared" si="0"/>
        <v>62</v>
      </c>
      <c r="B65" s="243" t="s">
        <v>121</v>
      </c>
      <c r="C65" s="251" t="s">
        <v>250</v>
      </c>
      <c r="D65" s="245" t="s">
        <v>66</v>
      </c>
      <c r="E65" s="248">
        <v>6</v>
      </c>
      <c r="F65" s="260"/>
      <c r="G65" s="247">
        <f t="shared" si="1"/>
        <v>0</v>
      </c>
    </row>
    <row r="66" spans="1:7" s="25" customFormat="1" x14ac:dyDescent="0.25">
      <c r="A66" s="242">
        <f t="shared" si="0"/>
        <v>63</v>
      </c>
      <c r="B66" s="243" t="s">
        <v>251</v>
      </c>
      <c r="C66" s="251" t="s">
        <v>118</v>
      </c>
      <c r="D66" s="245" t="s">
        <v>71</v>
      </c>
      <c r="E66" s="248">
        <v>1104</v>
      </c>
      <c r="F66" s="260"/>
      <c r="G66" s="247">
        <f t="shared" si="1"/>
        <v>0</v>
      </c>
    </row>
    <row r="67" spans="1:7" s="25" customFormat="1" x14ac:dyDescent="0.25">
      <c r="A67" s="242">
        <f t="shared" si="0"/>
        <v>64</v>
      </c>
      <c r="B67" s="243" t="s">
        <v>204</v>
      </c>
      <c r="C67" s="251" t="s">
        <v>122</v>
      </c>
      <c r="D67" s="245" t="s">
        <v>71</v>
      </c>
      <c r="E67" s="248">
        <v>485</v>
      </c>
      <c r="F67" s="260"/>
      <c r="G67" s="247">
        <f t="shared" si="1"/>
        <v>0</v>
      </c>
    </row>
    <row r="68" spans="1:7" s="25" customFormat="1" x14ac:dyDescent="0.25">
      <c r="A68" s="242">
        <f t="shared" ref="A68:A118" si="2">A67+1</f>
        <v>65</v>
      </c>
      <c r="B68" s="243" t="s">
        <v>252</v>
      </c>
      <c r="C68" s="251" t="s">
        <v>157</v>
      </c>
      <c r="D68" s="245" t="s">
        <v>66</v>
      </c>
      <c r="E68" s="248">
        <v>4</v>
      </c>
      <c r="F68" s="260"/>
      <c r="G68" s="247">
        <f t="shared" ref="G68:G118" si="3">SUM(E68*F68)</f>
        <v>0</v>
      </c>
    </row>
    <row r="69" spans="1:7" s="25" customFormat="1" ht="27.6" x14ac:dyDescent="0.25">
      <c r="A69" s="242">
        <f t="shared" si="2"/>
        <v>66</v>
      </c>
      <c r="B69" s="254" t="s">
        <v>253</v>
      </c>
      <c r="C69" s="251" t="s">
        <v>254</v>
      </c>
      <c r="D69" s="245" t="s">
        <v>68</v>
      </c>
      <c r="E69" s="248">
        <v>638</v>
      </c>
      <c r="F69" s="260"/>
      <c r="G69" s="247">
        <f t="shared" si="3"/>
        <v>0</v>
      </c>
    </row>
    <row r="70" spans="1:7" s="25" customFormat="1" ht="27.6" x14ac:dyDescent="0.25">
      <c r="A70" s="242">
        <f t="shared" si="2"/>
        <v>67</v>
      </c>
      <c r="B70" s="254" t="s">
        <v>255</v>
      </c>
      <c r="C70" s="251" t="s">
        <v>158</v>
      </c>
      <c r="D70" s="245" t="s">
        <v>66</v>
      </c>
      <c r="E70" s="248">
        <v>2</v>
      </c>
      <c r="F70" s="260"/>
      <c r="G70" s="247">
        <f t="shared" si="3"/>
        <v>0</v>
      </c>
    </row>
    <row r="71" spans="1:7" s="25" customFormat="1" x14ac:dyDescent="0.25">
      <c r="A71" s="242">
        <f t="shared" si="2"/>
        <v>68</v>
      </c>
      <c r="B71" s="254" t="s">
        <v>256</v>
      </c>
      <c r="C71" s="251" t="s">
        <v>257</v>
      </c>
      <c r="D71" s="245" t="s">
        <v>66</v>
      </c>
      <c r="E71" s="248">
        <v>1</v>
      </c>
      <c r="F71" s="260"/>
      <c r="G71" s="247">
        <f t="shared" si="3"/>
        <v>0</v>
      </c>
    </row>
    <row r="72" spans="1:7" s="25" customFormat="1" x14ac:dyDescent="0.25">
      <c r="A72" s="242">
        <f t="shared" si="2"/>
        <v>69</v>
      </c>
      <c r="B72" s="254" t="s">
        <v>258</v>
      </c>
      <c r="C72" s="251" t="s">
        <v>159</v>
      </c>
      <c r="D72" s="245" t="s">
        <v>66</v>
      </c>
      <c r="E72" s="248">
        <v>7</v>
      </c>
      <c r="F72" s="260"/>
      <c r="G72" s="247">
        <f t="shared" si="3"/>
        <v>0</v>
      </c>
    </row>
    <row r="73" spans="1:7" s="25" customFormat="1" x14ac:dyDescent="0.25">
      <c r="A73" s="242">
        <f t="shared" si="2"/>
        <v>70</v>
      </c>
      <c r="B73" s="254" t="s">
        <v>259</v>
      </c>
      <c r="C73" s="251" t="s">
        <v>160</v>
      </c>
      <c r="D73" s="245" t="s">
        <v>161</v>
      </c>
      <c r="E73" s="248">
        <v>479</v>
      </c>
      <c r="F73" s="260"/>
      <c r="G73" s="247">
        <f t="shared" si="3"/>
        <v>0</v>
      </c>
    </row>
    <row r="74" spans="1:7" s="25" customFormat="1" x14ac:dyDescent="0.25">
      <c r="A74" s="242">
        <f t="shared" si="2"/>
        <v>71</v>
      </c>
      <c r="B74" s="254" t="s">
        <v>260</v>
      </c>
      <c r="C74" s="251" t="s">
        <v>162</v>
      </c>
      <c r="D74" s="245" t="s">
        <v>161</v>
      </c>
      <c r="E74" s="248">
        <v>86</v>
      </c>
      <c r="F74" s="260"/>
      <c r="G74" s="247">
        <f t="shared" si="3"/>
        <v>0</v>
      </c>
    </row>
    <row r="75" spans="1:7" s="25" customFormat="1" ht="27.6" x14ac:dyDescent="0.25">
      <c r="A75" s="242">
        <f t="shared" si="2"/>
        <v>72</v>
      </c>
      <c r="B75" s="254" t="s">
        <v>261</v>
      </c>
      <c r="C75" s="251" t="s">
        <v>262</v>
      </c>
      <c r="D75" s="245" t="s">
        <v>66</v>
      </c>
      <c r="E75" s="248">
        <v>3</v>
      </c>
      <c r="F75" s="260"/>
      <c r="G75" s="247">
        <f t="shared" si="3"/>
        <v>0</v>
      </c>
    </row>
    <row r="76" spans="1:7" s="25" customFormat="1" ht="27.6" x14ac:dyDescent="0.25">
      <c r="A76" s="242">
        <f t="shared" si="2"/>
        <v>73</v>
      </c>
      <c r="B76" s="254" t="s">
        <v>263</v>
      </c>
      <c r="C76" s="251" t="s">
        <v>264</v>
      </c>
      <c r="D76" s="245" t="s">
        <v>66</v>
      </c>
      <c r="E76" s="248">
        <v>3</v>
      </c>
      <c r="F76" s="260"/>
      <c r="G76" s="247">
        <f t="shared" si="3"/>
        <v>0</v>
      </c>
    </row>
    <row r="77" spans="1:7" s="25" customFormat="1" x14ac:dyDescent="0.25">
      <c r="A77" s="242">
        <f t="shared" si="2"/>
        <v>74</v>
      </c>
      <c r="B77" s="254" t="s">
        <v>265</v>
      </c>
      <c r="C77" s="251" t="s">
        <v>163</v>
      </c>
      <c r="D77" s="245" t="s">
        <v>66</v>
      </c>
      <c r="E77" s="248">
        <v>1</v>
      </c>
      <c r="F77" s="260"/>
      <c r="G77" s="247">
        <f t="shared" si="3"/>
        <v>0</v>
      </c>
    </row>
    <row r="78" spans="1:7" s="25" customFormat="1" ht="27.6" x14ac:dyDescent="0.25">
      <c r="A78" s="242">
        <f t="shared" si="2"/>
        <v>75</v>
      </c>
      <c r="B78" s="254" t="s">
        <v>266</v>
      </c>
      <c r="C78" s="251" t="s">
        <v>164</v>
      </c>
      <c r="D78" s="245" t="s">
        <v>66</v>
      </c>
      <c r="E78" s="248">
        <v>2</v>
      </c>
      <c r="F78" s="260"/>
      <c r="G78" s="247">
        <f t="shared" si="3"/>
        <v>0</v>
      </c>
    </row>
    <row r="79" spans="1:7" s="25" customFormat="1" ht="27.6" x14ac:dyDescent="0.25">
      <c r="A79" s="242">
        <f t="shared" si="2"/>
        <v>76</v>
      </c>
      <c r="B79" s="254" t="s">
        <v>267</v>
      </c>
      <c r="C79" s="251" t="s">
        <v>268</v>
      </c>
      <c r="D79" s="245" t="s">
        <v>66</v>
      </c>
      <c r="E79" s="248">
        <v>1</v>
      </c>
      <c r="F79" s="260"/>
      <c r="G79" s="247">
        <f t="shared" si="3"/>
        <v>0</v>
      </c>
    </row>
    <row r="80" spans="1:7" s="25" customFormat="1" ht="27.6" x14ac:dyDescent="0.25">
      <c r="A80" s="242">
        <f t="shared" si="2"/>
        <v>77</v>
      </c>
      <c r="B80" s="254" t="s">
        <v>269</v>
      </c>
      <c r="C80" s="251" t="s">
        <v>165</v>
      </c>
      <c r="D80" s="245" t="s">
        <v>66</v>
      </c>
      <c r="E80" s="248">
        <v>3</v>
      </c>
      <c r="F80" s="260"/>
      <c r="G80" s="247">
        <f t="shared" si="3"/>
        <v>0</v>
      </c>
    </row>
    <row r="81" spans="1:7" s="25" customFormat="1" x14ac:dyDescent="0.25">
      <c r="A81" s="242">
        <f t="shared" si="2"/>
        <v>78</v>
      </c>
      <c r="B81" s="254" t="s">
        <v>270</v>
      </c>
      <c r="C81" s="251" t="s">
        <v>166</v>
      </c>
      <c r="D81" s="245" t="s">
        <v>66</v>
      </c>
      <c r="E81" s="248">
        <v>0</v>
      </c>
      <c r="F81" s="260"/>
      <c r="G81" s="247">
        <f t="shared" si="3"/>
        <v>0</v>
      </c>
    </row>
    <row r="82" spans="1:7" s="25" customFormat="1" x14ac:dyDescent="0.25">
      <c r="A82" s="242">
        <f t="shared" si="2"/>
        <v>79</v>
      </c>
      <c r="B82" s="254" t="s">
        <v>271</v>
      </c>
      <c r="C82" s="251" t="s">
        <v>167</v>
      </c>
      <c r="D82" s="245" t="s">
        <v>66</v>
      </c>
      <c r="E82" s="248">
        <v>20</v>
      </c>
      <c r="F82" s="260"/>
      <c r="G82" s="247">
        <f t="shared" si="3"/>
        <v>0</v>
      </c>
    </row>
    <row r="83" spans="1:7" s="25" customFormat="1" x14ac:dyDescent="0.25">
      <c r="A83" s="242">
        <f t="shared" si="2"/>
        <v>80</v>
      </c>
      <c r="B83" s="254" t="s">
        <v>272</v>
      </c>
      <c r="C83" s="251" t="s">
        <v>168</v>
      </c>
      <c r="D83" s="245" t="s">
        <v>66</v>
      </c>
      <c r="E83" s="248">
        <v>3</v>
      </c>
      <c r="F83" s="260"/>
      <c r="G83" s="247">
        <f t="shared" si="3"/>
        <v>0</v>
      </c>
    </row>
    <row r="84" spans="1:7" s="25" customFormat="1" x14ac:dyDescent="0.25">
      <c r="A84" s="242">
        <f t="shared" si="2"/>
        <v>81</v>
      </c>
      <c r="B84" s="254" t="s">
        <v>273</v>
      </c>
      <c r="C84" s="251" t="s">
        <v>274</v>
      </c>
      <c r="D84" s="245" t="s">
        <v>161</v>
      </c>
      <c r="E84" s="248">
        <v>198</v>
      </c>
      <c r="F84" s="260"/>
      <c r="G84" s="247">
        <f t="shared" si="3"/>
        <v>0</v>
      </c>
    </row>
    <row r="85" spans="1:7" s="25" customFormat="1" x14ac:dyDescent="0.25">
      <c r="A85" s="242">
        <f t="shared" si="2"/>
        <v>82</v>
      </c>
      <c r="B85" s="254" t="s">
        <v>204</v>
      </c>
      <c r="C85" s="251" t="s">
        <v>169</v>
      </c>
      <c r="D85" s="245" t="s">
        <v>66</v>
      </c>
      <c r="E85" s="248">
        <v>0</v>
      </c>
      <c r="F85" s="260"/>
      <c r="G85" s="247">
        <f t="shared" si="3"/>
        <v>0</v>
      </c>
    </row>
    <row r="86" spans="1:7" s="25" customFormat="1" x14ac:dyDescent="0.25">
      <c r="A86" s="242">
        <f t="shared" si="2"/>
        <v>83</v>
      </c>
      <c r="B86" s="254" t="s">
        <v>204</v>
      </c>
      <c r="C86" s="251" t="s">
        <v>170</v>
      </c>
      <c r="D86" s="245" t="s">
        <v>66</v>
      </c>
      <c r="E86" s="248">
        <v>2</v>
      </c>
      <c r="F86" s="260"/>
      <c r="G86" s="247">
        <f t="shared" si="3"/>
        <v>0</v>
      </c>
    </row>
    <row r="87" spans="1:7" s="25" customFormat="1" ht="27.6" x14ac:dyDescent="0.25">
      <c r="A87" s="242">
        <f t="shared" si="2"/>
        <v>84</v>
      </c>
      <c r="B87" s="254" t="s">
        <v>275</v>
      </c>
      <c r="C87" s="251" t="s">
        <v>276</v>
      </c>
      <c r="D87" s="245" t="s">
        <v>66</v>
      </c>
      <c r="E87" s="248">
        <v>23</v>
      </c>
      <c r="F87" s="260"/>
      <c r="G87" s="247">
        <f t="shared" si="3"/>
        <v>0</v>
      </c>
    </row>
    <row r="88" spans="1:7" s="25" customFormat="1" x14ac:dyDescent="0.25">
      <c r="A88" s="242">
        <f t="shared" si="2"/>
        <v>85</v>
      </c>
      <c r="B88" s="254" t="s">
        <v>204</v>
      </c>
      <c r="C88" s="251" t="s">
        <v>277</v>
      </c>
      <c r="D88" s="245" t="s">
        <v>161</v>
      </c>
      <c r="E88" s="248">
        <v>0</v>
      </c>
      <c r="F88" s="260"/>
      <c r="G88" s="247">
        <f t="shared" si="3"/>
        <v>0</v>
      </c>
    </row>
    <row r="89" spans="1:7" s="25" customFormat="1" ht="27.6" x14ac:dyDescent="0.25">
      <c r="A89" s="242" t="s">
        <v>278</v>
      </c>
      <c r="B89" s="254" t="s">
        <v>279</v>
      </c>
      <c r="C89" s="251" t="s">
        <v>154</v>
      </c>
      <c r="D89" s="245" t="s">
        <v>280</v>
      </c>
      <c r="E89" s="248">
        <v>347</v>
      </c>
      <c r="F89" s="260"/>
      <c r="G89" s="247">
        <f t="shared" si="3"/>
        <v>0</v>
      </c>
    </row>
    <row r="90" spans="1:7" s="25" customFormat="1" x14ac:dyDescent="0.25">
      <c r="A90" s="242">
        <f>A88+1</f>
        <v>86</v>
      </c>
      <c r="B90" s="254" t="s">
        <v>123</v>
      </c>
      <c r="C90" s="251" t="s">
        <v>124</v>
      </c>
      <c r="D90" s="245" t="s">
        <v>281</v>
      </c>
      <c r="E90" s="248">
        <v>1651</v>
      </c>
      <c r="F90" s="260"/>
      <c r="G90" s="247">
        <f t="shared" si="3"/>
        <v>0</v>
      </c>
    </row>
    <row r="91" spans="1:7" s="25" customFormat="1" x14ac:dyDescent="0.25">
      <c r="A91" s="242">
        <f t="shared" si="2"/>
        <v>87</v>
      </c>
      <c r="B91" s="254" t="s">
        <v>282</v>
      </c>
      <c r="C91" s="251" t="s">
        <v>283</v>
      </c>
      <c r="D91" s="245" t="s">
        <v>281</v>
      </c>
      <c r="E91" s="248">
        <v>1651</v>
      </c>
      <c r="F91" s="260"/>
      <c r="G91" s="247">
        <f t="shared" si="3"/>
        <v>0</v>
      </c>
    </row>
    <row r="92" spans="1:7" s="25" customFormat="1" x14ac:dyDescent="0.25">
      <c r="A92" s="242">
        <f t="shared" si="2"/>
        <v>88</v>
      </c>
      <c r="B92" s="254" t="s">
        <v>125</v>
      </c>
      <c r="C92" s="251" t="s">
        <v>126</v>
      </c>
      <c r="D92" s="245" t="s">
        <v>66</v>
      </c>
      <c r="E92" s="248">
        <v>3</v>
      </c>
      <c r="F92" s="260"/>
      <c r="G92" s="247">
        <f t="shared" si="3"/>
        <v>0</v>
      </c>
    </row>
    <row r="93" spans="1:7" s="25" customFormat="1" x14ac:dyDescent="0.25">
      <c r="A93" s="242">
        <f t="shared" si="2"/>
        <v>89</v>
      </c>
      <c r="B93" s="254" t="s">
        <v>127</v>
      </c>
      <c r="C93" s="251" t="s">
        <v>128</v>
      </c>
      <c r="D93" s="245" t="s">
        <v>66</v>
      </c>
      <c r="E93" s="248">
        <v>4</v>
      </c>
      <c r="F93" s="260"/>
      <c r="G93" s="247">
        <f t="shared" si="3"/>
        <v>0</v>
      </c>
    </row>
    <row r="94" spans="1:7" s="25" customFormat="1" x14ac:dyDescent="0.25">
      <c r="A94" s="242">
        <f t="shared" si="2"/>
        <v>90</v>
      </c>
      <c r="B94" s="254" t="s">
        <v>284</v>
      </c>
      <c r="C94" s="251" t="s">
        <v>285</v>
      </c>
      <c r="D94" s="245" t="s">
        <v>66</v>
      </c>
      <c r="E94" s="248">
        <v>0</v>
      </c>
      <c r="F94" s="260"/>
      <c r="G94" s="247">
        <f t="shared" si="3"/>
        <v>0</v>
      </c>
    </row>
    <row r="95" spans="1:7" s="25" customFormat="1" x14ac:dyDescent="0.25">
      <c r="A95" s="242">
        <f t="shared" si="2"/>
        <v>91</v>
      </c>
      <c r="B95" s="254" t="s">
        <v>286</v>
      </c>
      <c r="C95" s="251" t="s">
        <v>287</v>
      </c>
      <c r="D95" s="245" t="s">
        <v>66</v>
      </c>
      <c r="E95" s="248">
        <v>0</v>
      </c>
      <c r="F95" s="260"/>
      <c r="G95" s="247">
        <f t="shared" si="3"/>
        <v>0</v>
      </c>
    </row>
    <row r="96" spans="1:7" s="25" customFormat="1" x14ac:dyDescent="0.25">
      <c r="A96" s="242">
        <f t="shared" si="2"/>
        <v>92</v>
      </c>
      <c r="B96" s="254" t="s">
        <v>129</v>
      </c>
      <c r="C96" s="251" t="s">
        <v>130</v>
      </c>
      <c r="D96" s="245" t="s">
        <v>281</v>
      </c>
      <c r="E96" s="248">
        <v>1801</v>
      </c>
      <c r="F96" s="260"/>
      <c r="G96" s="247">
        <f t="shared" si="3"/>
        <v>0</v>
      </c>
    </row>
    <row r="97" spans="1:7" s="25" customFormat="1" x14ac:dyDescent="0.25">
      <c r="A97" s="242">
        <f t="shared" si="2"/>
        <v>93</v>
      </c>
      <c r="B97" s="243" t="s">
        <v>131</v>
      </c>
      <c r="C97" s="251" t="s">
        <v>132</v>
      </c>
      <c r="D97" s="245" t="s">
        <v>66</v>
      </c>
      <c r="E97" s="248">
        <v>10</v>
      </c>
      <c r="F97" s="260"/>
      <c r="G97" s="247">
        <f t="shared" si="3"/>
        <v>0</v>
      </c>
    </row>
    <row r="98" spans="1:7" s="25" customFormat="1" x14ac:dyDescent="0.25">
      <c r="A98" s="242">
        <f t="shared" si="2"/>
        <v>94</v>
      </c>
      <c r="B98" s="243" t="s">
        <v>133</v>
      </c>
      <c r="C98" s="251" t="s">
        <v>134</v>
      </c>
      <c r="D98" s="245" t="s">
        <v>66</v>
      </c>
      <c r="E98" s="248">
        <v>10</v>
      </c>
      <c r="F98" s="260"/>
      <c r="G98" s="247">
        <f t="shared" si="3"/>
        <v>0</v>
      </c>
    </row>
    <row r="99" spans="1:7" s="25" customFormat="1" x14ac:dyDescent="0.25">
      <c r="A99" s="242">
        <f t="shared" si="2"/>
        <v>95</v>
      </c>
      <c r="B99" s="243" t="s">
        <v>288</v>
      </c>
      <c r="C99" s="251" t="s">
        <v>289</v>
      </c>
      <c r="D99" s="245" t="s">
        <v>66</v>
      </c>
      <c r="E99" s="248">
        <v>10</v>
      </c>
      <c r="F99" s="260"/>
      <c r="G99" s="247">
        <f t="shared" si="3"/>
        <v>0</v>
      </c>
    </row>
    <row r="100" spans="1:7" s="25" customFormat="1" ht="27.6" x14ac:dyDescent="0.25">
      <c r="A100" s="242">
        <f t="shared" si="2"/>
        <v>96</v>
      </c>
      <c r="B100" s="243" t="s">
        <v>135</v>
      </c>
      <c r="C100" s="251" t="s">
        <v>136</v>
      </c>
      <c r="D100" s="245" t="s">
        <v>66</v>
      </c>
      <c r="E100" s="248">
        <v>2</v>
      </c>
      <c r="F100" s="260"/>
      <c r="G100" s="247">
        <f t="shared" si="3"/>
        <v>0</v>
      </c>
    </row>
    <row r="101" spans="1:7" s="25" customFormat="1" x14ac:dyDescent="0.25">
      <c r="A101" s="242">
        <f t="shared" si="2"/>
        <v>97</v>
      </c>
      <c r="B101" s="243" t="s">
        <v>137</v>
      </c>
      <c r="C101" s="251" t="s">
        <v>138</v>
      </c>
      <c r="D101" s="245" t="s">
        <v>66</v>
      </c>
      <c r="E101" s="248">
        <v>10</v>
      </c>
      <c r="F101" s="260"/>
      <c r="G101" s="247">
        <f t="shared" si="3"/>
        <v>0</v>
      </c>
    </row>
    <row r="102" spans="1:7" s="25" customFormat="1" x14ac:dyDescent="0.25">
      <c r="A102" s="242">
        <f t="shared" si="2"/>
        <v>98</v>
      </c>
      <c r="B102" s="243" t="s">
        <v>139</v>
      </c>
      <c r="C102" s="251" t="s">
        <v>140</v>
      </c>
      <c r="D102" s="245" t="s">
        <v>66</v>
      </c>
      <c r="E102" s="248">
        <v>10</v>
      </c>
      <c r="F102" s="260"/>
      <c r="G102" s="247">
        <f t="shared" si="3"/>
        <v>0</v>
      </c>
    </row>
    <row r="103" spans="1:7" s="25" customFormat="1" x14ac:dyDescent="0.25">
      <c r="A103" s="242">
        <f t="shared" si="2"/>
        <v>99</v>
      </c>
      <c r="B103" s="243" t="s">
        <v>141</v>
      </c>
      <c r="C103" s="251" t="s">
        <v>142</v>
      </c>
      <c r="D103" s="245" t="s">
        <v>66</v>
      </c>
      <c r="E103" s="248">
        <v>0</v>
      </c>
      <c r="F103" s="260"/>
      <c r="G103" s="247">
        <f t="shared" si="3"/>
        <v>0</v>
      </c>
    </row>
    <row r="104" spans="1:7" s="25" customFormat="1" x14ac:dyDescent="0.25">
      <c r="A104" s="242">
        <f t="shared" si="2"/>
        <v>100</v>
      </c>
      <c r="B104" s="243" t="s">
        <v>143</v>
      </c>
      <c r="C104" s="251" t="s">
        <v>144</v>
      </c>
      <c r="D104" s="245" t="s">
        <v>66</v>
      </c>
      <c r="E104" s="248">
        <v>5</v>
      </c>
      <c r="F104" s="260"/>
      <c r="G104" s="247">
        <f t="shared" si="3"/>
        <v>0</v>
      </c>
    </row>
    <row r="105" spans="1:7" s="25" customFormat="1" x14ac:dyDescent="0.25">
      <c r="A105" s="242">
        <f t="shared" si="2"/>
        <v>101</v>
      </c>
      <c r="B105" s="243" t="s">
        <v>145</v>
      </c>
      <c r="C105" s="251" t="s">
        <v>146</v>
      </c>
      <c r="D105" s="245" t="s">
        <v>66</v>
      </c>
      <c r="E105" s="248">
        <v>5</v>
      </c>
      <c r="F105" s="260"/>
      <c r="G105" s="247">
        <f t="shared" si="3"/>
        <v>0</v>
      </c>
    </row>
    <row r="106" spans="1:7" s="25" customFormat="1" x14ac:dyDescent="0.25">
      <c r="A106" s="242">
        <f>A105+1</f>
        <v>102</v>
      </c>
      <c r="B106" s="243" t="s">
        <v>290</v>
      </c>
      <c r="C106" s="251" t="s">
        <v>291</v>
      </c>
      <c r="D106" s="245" t="s">
        <v>66</v>
      </c>
      <c r="E106" s="248">
        <v>0</v>
      </c>
      <c r="F106" s="260"/>
      <c r="G106" s="247">
        <f t="shared" si="3"/>
        <v>0</v>
      </c>
    </row>
    <row r="107" spans="1:7" s="25" customFormat="1" x14ac:dyDescent="0.25">
      <c r="A107" s="242">
        <f t="shared" si="2"/>
        <v>103</v>
      </c>
      <c r="B107" s="243">
        <v>66900530</v>
      </c>
      <c r="C107" s="251" t="s">
        <v>147</v>
      </c>
      <c r="D107" s="245" t="s">
        <v>66</v>
      </c>
      <c r="E107" s="248">
        <v>1</v>
      </c>
      <c r="F107" s="260"/>
      <c r="G107" s="247">
        <f t="shared" si="3"/>
        <v>0</v>
      </c>
    </row>
    <row r="108" spans="1:7" s="25" customFormat="1" x14ac:dyDescent="0.25">
      <c r="A108" s="242">
        <f t="shared" si="2"/>
        <v>104</v>
      </c>
      <c r="B108" s="243">
        <v>66901001</v>
      </c>
      <c r="C108" s="251" t="s">
        <v>148</v>
      </c>
      <c r="D108" s="245" t="s">
        <v>111</v>
      </c>
      <c r="E108" s="248">
        <v>1</v>
      </c>
      <c r="F108" s="260"/>
      <c r="G108" s="247">
        <f t="shared" si="3"/>
        <v>0</v>
      </c>
    </row>
    <row r="109" spans="1:7" s="25" customFormat="1" x14ac:dyDescent="0.25">
      <c r="A109" s="242">
        <f t="shared" si="2"/>
        <v>105</v>
      </c>
      <c r="B109" s="243">
        <v>66901003</v>
      </c>
      <c r="C109" s="251" t="s">
        <v>149</v>
      </c>
      <c r="D109" s="245" t="s">
        <v>111</v>
      </c>
      <c r="E109" s="248">
        <v>1</v>
      </c>
      <c r="F109" s="260"/>
      <c r="G109" s="247">
        <f t="shared" si="3"/>
        <v>0</v>
      </c>
    </row>
    <row r="110" spans="1:7" s="25" customFormat="1" x14ac:dyDescent="0.25">
      <c r="A110" s="242">
        <f t="shared" si="2"/>
        <v>106</v>
      </c>
      <c r="B110" s="243">
        <v>66901006</v>
      </c>
      <c r="C110" s="251" t="s">
        <v>292</v>
      </c>
      <c r="D110" s="245" t="s">
        <v>293</v>
      </c>
      <c r="E110" s="248">
        <v>15</v>
      </c>
      <c r="F110" s="260"/>
      <c r="G110" s="247">
        <f t="shared" si="3"/>
        <v>0</v>
      </c>
    </row>
    <row r="111" spans="1:7" s="25" customFormat="1" x14ac:dyDescent="0.25">
      <c r="A111" s="242">
        <f t="shared" si="2"/>
        <v>107</v>
      </c>
      <c r="B111" s="243">
        <v>66900200</v>
      </c>
      <c r="C111" s="251" t="s">
        <v>150</v>
      </c>
      <c r="D111" s="252" t="s">
        <v>63</v>
      </c>
      <c r="E111" s="248">
        <v>1529</v>
      </c>
      <c r="F111" s="260"/>
      <c r="G111" s="247">
        <f t="shared" si="3"/>
        <v>0</v>
      </c>
    </row>
    <row r="112" spans="1:7" s="25" customFormat="1" x14ac:dyDescent="0.25">
      <c r="A112" s="242">
        <f t="shared" si="2"/>
        <v>108</v>
      </c>
      <c r="B112" s="243" t="s">
        <v>294</v>
      </c>
      <c r="C112" s="251" t="s">
        <v>295</v>
      </c>
      <c r="D112" s="245" t="s">
        <v>66</v>
      </c>
      <c r="E112" s="248">
        <v>0</v>
      </c>
      <c r="F112" s="260"/>
      <c r="G112" s="247">
        <f t="shared" si="3"/>
        <v>0</v>
      </c>
    </row>
    <row r="113" spans="1:7" s="25" customFormat="1" ht="27.6" x14ac:dyDescent="0.25">
      <c r="A113" s="242">
        <f t="shared" si="2"/>
        <v>109</v>
      </c>
      <c r="B113" s="243" t="s">
        <v>296</v>
      </c>
      <c r="C113" s="251" t="s">
        <v>297</v>
      </c>
      <c r="D113" s="245" t="s">
        <v>66</v>
      </c>
      <c r="E113" s="248">
        <v>2</v>
      </c>
      <c r="F113" s="260"/>
      <c r="G113" s="247">
        <f t="shared" si="3"/>
        <v>0</v>
      </c>
    </row>
    <row r="114" spans="1:7" s="25" customFormat="1" x14ac:dyDescent="0.25">
      <c r="A114" s="242">
        <f t="shared" si="2"/>
        <v>110</v>
      </c>
      <c r="B114" s="243" t="s">
        <v>298</v>
      </c>
      <c r="C114" s="251" t="s">
        <v>299</v>
      </c>
      <c r="D114" s="245" t="s">
        <v>83</v>
      </c>
      <c r="E114" s="248">
        <v>186</v>
      </c>
      <c r="F114" s="260"/>
      <c r="G114" s="247">
        <f t="shared" si="3"/>
        <v>0</v>
      </c>
    </row>
    <row r="115" spans="1:7" s="25" customFormat="1" x14ac:dyDescent="0.25">
      <c r="A115" s="242">
        <f t="shared" si="2"/>
        <v>111</v>
      </c>
      <c r="B115" s="243" t="s">
        <v>300</v>
      </c>
      <c r="C115" s="251" t="s">
        <v>301</v>
      </c>
      <c r="D115" s="245" t="s">
        <v>83</v>
      </c>
      <c r="E115" s="248">
        <v>197</v>
      </c>
      <c r="F115" s="260"/>
      <c r="G115" s="247">
        <f t="shared" si="3"/>
        <v>0</v>
      </c>
    </row>
    <row r="116" spans="1:7" s="25" customFormat="1" x14ac:dyDescent="0.25">
      <c r="A116" s="255">
        <f t="shared" si="2"/>
        <v>112</v>
      </c>
      <c r="B116" s="243" t="s">
        <v>302</v>
      </c>
      <c r="C116" s="251" t="s">
        <v>303</v>
      </c>
      <c r="D116" s="245" t="s">
        <v>304</v>
      </c>
      <c r="E116" s="248">
        <v>22</v>
      </c>
      <c r="F116" s="260"/>
      <c r="G116" s="247">
        <f t="shared" si="3"/>
        <v>0</v>
      </c>
    </row>
    <row r="117" spans="1:7" s="25" customFormat="1" ht="27.6" x14ac:dyDescent="0.25">
      <c r="A117" s="255">
        <f t="shared" si="2"/>
        <v>113</v>
      </c>
      <c r="B117" s="243" t="s">
        <v>305</v>
      </c>
      <c r="C117" s="251" t="s">
        <v>306</v>
      </c>
      <c r="D117" s="245" t="s">
        <v>68</v>
      </c>
      <c r="E117" s="248">
        <v>0</v>
      </c>
      <c r="F117" s="260"/>
      <c r="G117" s="247">
        <f t="shared" si="3"/>
        <v>0</v>
      </c>
    </row>
    <row r="118" spans="1:7" s="25" customFormat="1" ht="15" thickBot="1" x14ac:dyDescent="0.3">
      <c r="A118" s="255">
        <f t="shared" si="2"/>
        <v>114</v>
      </c>
      <c r="B118" s="243" t="s">
        <v>175</v>
      </c>
      <c r="C118" s="251" t="s">
        <v>307</v>
      </c>
      <c r="D118" s="245" t="s">
        <v>68</v>
      </c>
      <c r="E118" s="248">
        <v>144</v>
      </c>
      <c r="F118" s="260"/>
      <c r="G118" s="247">
        <f t="shared" si="3"/>
        <v>0</v>
      </c>
    </row>
    <row r="119" spans="1:7" s="25" customFormat="1" ht="16.2" thickBot="1" x14ac:dyDescent="0.35">
      <c r="A119" s="256">
        <v>115</v>
      </c>
      <c r="B119" s="257" t="s">
        <v>188</v>
      </c>
      <c r="C119" s="257"/>
      <c r="D119" s="257"/>
      <c r="E119" s="257"/>
      <c r="F119" s="257"/>
      <c r="G119" s="258">
        <f>SUM(G3:G118)</f>
        <v>0</v>
      </c>
    </row>
    <row r="120" spans="1:7" s="25" customFormat="1" x14ac:dyDescent="0.3">
      <c r="A120" s="40"/>
      <c r="B120" s="40"/>
      <c r="C120" s="41"/>
      <c r="D120" s="40"/>
      <c r="E120" s="138"/>
      <c r="F120" s="40"/>
      <c r="G120" s="40"/>
    </row>
    <row r="121" spans="1:7" s="25" customFormat="1" x14ac:dyDescent="0.3">
      <c r="A121" s="40"/>
      <c r="B121" s="40"/>
      <c r="C121" s="41"/>
      <c r="D121" s="40"/>
      <c r="E121" s="138"/>
      <c r="F121" s="40"/>
      <c r="G121" s="40"/>
    </row>
    <row r="122" spans="1:7" s="25" customFormat="1" x14ac:dyDescent="0.3">
      <c r="A122" s="26"/>
      <c r="B122" s="26"/>
      <c r="C122" s="27"/>
      <c r="D122" s="26"/>
      <c r="E122" s="139"/>
      <c r="F122" s="26"/>
      <c r="G122" s="26"/>
    </row>
    <row r="123" spans="1:7" s="25" customFormat="1" x14ac:dyDescent="0.3">
      <c r="A123" s="26"/>
      <c r="B123" s="26"/>
      <c r="C123" s="27"/>
      <c r="D123" s="26"/>
      <c r="E123" s="139"/>
      <c r="F123" s="26"/>
      <c r="G123" s="26"/>
    </row>
    <row r="124" spans="1:7" s="25" customFormat="1" x14ac:dyDescent="0.3">
      <c r="A124" s="26"/>
      <c r="B124" s="26"/>
      <c r="C124" s="27"/>
      <c r="D124" s="26"/>
      <c r="E124" s="139"/>
      <c r="F124" s="26"/>
      <c r="G124" s="26"/>
    </row>
    <row r="125" spans="1:7" s="25" customFormat="1" x14ac:dyDescent="0.3">
      <c r="A125" s="26"/>
      <c r="B125" s="26"/>
      <c r="C125" s="27"/>
      <c r="D125" s="26"/>
      <c r="E125" s="139"/>
      <c r="F125" s="26"/>
      <c r="G125" s="26"/>
    </row>
    <row r="126" spans="1:7" s="25" customFormat="1" x14ac:dyDescent="0.3">
      <c r="A126" s="26"/>
      <c r="B126" s="26"/>
      <c r="C126" s="27"/>
      <c r="D126" s="26"/>
      <c r="E126" s="139"/>
      <c r="F126" s="26"/>
      <c r="G126" s="26"/>
    </row>
    <row r="127" spans="1:7" s="25" customFormat="1" x14ac:dyDescent="0.3">
      <c r="A127" s="26"/>
      <c r="B127" s="26"/>
      <c r="C127" s="27"/>
      <c r="D127" s="26"/>
      <c r="E127" s="139"/>
      <c r="F127" s="26"/>
      <c r="G127" s="26"/>
    </row>
    <row r="128" spans="1:7" s="25" customFormat="1" x14ac:dyDescent="0.3">
      <c r="A128" s="26"/>
      <c r="B128" s="26"/>
      <c r="C128" s="27"/>
      <c r="D128" s="26"/>
      <c r="E128" s="139"/>
      <c r="F128" s="26"/>
      <c r="G128" s="26"/>
    </row>
    <row r="129" spans="1:7" s="25" customFormat="1" x14ac:dyDescent="0.3">
      <c r="A129" s="26"/>
      <c r="B129" s="26"/>
      <c r="C129" s="27"/>
      <c r="D129" s="26"/>
      <c r="E129" s="139"/>
      <c r="F129" s="26"/>
      <c r="G129" s="26"/>
    </row>
    <row r="130" spans="1:7" s="25" customFormat="1" x14ac:dyDescent="0.3">
      <c r="A130" s="26"/>
      <c r="B130" s="26"/>
      <c r="C130" s="27"/>
      <c r="D130" s="26"/>
      <c r="E130" s="139"/>
      <c r="F130" s="26"/>
      <c r="G130" s="26"/>
    </row>
    <row r="131" spans="1:7" s="25" customFormat="1" x14ac:dyDescent="0.3">
      <c r="A131" s="26"/>
      <c r="B131" s="26"/>
      <c r="C131" s="27"/>
      <c r="D131" s="26"/>
      <c r="E131" s="139"/>
      <c r="F131" s="26"/>
      <c r="G131" s="26"/>
    </row>
    <row r="132" spans="1:7" s="25" customFormat="1" x14ac:dyDescent="0.3">
      <c r="A132" s="26"/>
      <c r="B132" s="26"/>
      <c r="C132" s="27"/>
      <c r="D132" s="26"/>
      <c r="E132" s="139"/>
      <c r="F132" s="26"/>
      <c r="G132" s="26"/>
    </row>
  </sheetData>
  <sheetProtection algorithmName="SHA-512" hashValue="VCHKn6NcJCD0vqdFtXDG8CYLb5z0obnFGLjuzchfuHZR34uSjY4lVKL7WUo1BndMff83xkps3sii/G8AOAYkxg==" saltValue="omOwBACsLC8bgrmuUENOdQ==" spinCount="100000" sheet="1" objects="1" scenarios="1" selectLockedCells="1"/>
  <mergeCells count="2">
    <mergeCell ref="A1:G1"/>
    <mergeCell ref="B119:F119"/>
  </mergeCells>
  <pageMargins left="0.7" right="0.7" top="0.75" bottom="0.75" header="0.3" footer="0.3"/>
  <pageSetup paperSize="17" scale="58" fitToHeight="0" orientation="portrait" r:id="rId1"/>
  <rowBreaks count="1" manualBreakCount="1">
    <brk id="6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79689-3A4F-4196-A7E9-1B3929018653}">
  <sheetPr>
    <tabColor theme="8" tint="-0.499984740745262"/>
    <pageSetUpPr fitToPage="1"/>
  </sheetPr>
  <dimension ref="A1:G132"/>
  <sheetViews>
    <sheetView view="pageBreakPreview" zoomScaleNormal="100" zoomScaleSheetLayoutView="100" workbookViewId="0">
      <selection activeCell="F22" sqref="F22:F25"/>
    </sheetView>
  </sheetViews>
  <sheetFormatPr defaultRowHeight="14.4" x14ac:dyDescent="0.3"/>
  <cols>
    <col min="1" max="1" width="9.77734375" style="26" customWidth="1"/>
    <col min="2" max="2" width="15.77734375" style="26" customWidth="1"/>
    <col min="3" max="3" width="64" style="27" customWidth="1"/>
    <col min="4" max="4" width="14.77734375" style="26" customWidth="1"/>
    <col min="5" max="6" width="10.77734375" style="26" customWidth="1"/>
    <col min="7" max="7" width="25.77734375" style="26" customWidth="1"/>
  </cols>
  <sheetData>
    <row r="1" spans="1:7" ht="106.5" customHeight="1" thickBot="1" x14ac:dyDescent="0.35">
      <c r="A1" s="225" t="s">
        <v>199</v>
      </c>
      <c r="B1" s="226"/>
      <c r="C1" s="226"/>
      <c r="D1" s="226"/>
      <c r="E1" s="226"/>
      <c r="F1" s="226"/>
      <c r="G1" s="227"/>
    </row>
    <row r="2" spans="1:7" s="25" customFormat="1" ht="20.399999999999999" x14ac:dyDescent="0.2">
      <c r="A2" s="47" t="s">
        <v>55</v>
      </c>
      <c r="B2" s="48" t="str">
        <f>'[2]Original Items Condensed'!C8</f>
        <v>Code Number</v>
      </c>
      <c r="C2" s="48" t="s">
        <v>56</v>
      </c>
      <c r="D2" s="49" t="s">
        <v>57</v>
      </c>
      <c r="E2" s="49" t="s">
        <v>58</v>
      </c>
      <c r="F2" s="50" t="s">
        <v>59</v>
      </c>
      <c r="G2" s="51" t="s">
        <v>60</v>
      </c>
    </row>
    <row r="3" spans="1:7" s="25" customFormat="1" x14ac:dyDescent="0.25">
      <c r="A3" s="140">
        <v>1</v>
      </c>
      <c r="B3" s="141">
        <v>20100110</v>
      </c>
      <c r="C3" s="142" t="s">
        <v>201</v>
      </c>
      <c r="D3" s="143" t="s">
        <v>61</v>
      </c>
      <c r="E3" s="154">
        <v>0</v>
      </c>
      <c r="F3" s="259"/>
      <c r="G3" s="144">
        <f t="shared" ref="G3:G34" si="0">SUM(E3*F3)</f>
        <v>0</v>
      </c>
    </row>
    <row r="4" spans="1:7" s="25" customFormat="1" x14ac:dyDescent="0.25">
      <c r="A4" s="140">
        <f t="shared" ref="A4:A67" si="1">A3+1</f>
        <v>2</v>
      </c>
      <c r="B4" s="141">
        <v>20100210</v>
      </c>
      <c r="C4" s="142" t="s">
        <v>202</v>
      </c>
      <c r="D4" s="143" t="s">
        <v>61</v>
      </c>
      <c r="E4" s="154">
        <v>0</v>
      </c>
      <c r="F4" s="260"/>
      <c r="G4" s="144">
        <f t="shared" si="0"/>
        <v>0</v>
      </c>
    </row>
    <row r="5" spans="1:7" s="25" customFormat="1" x14ac:dyDescent="0.25">
      <c r="A5" s="140">
        <f t="shared" si="1"/>
        <v>3</v>
      </c>
      <c r="B5" s="141">
        <v>20200100</v>
      </c>
      <c r="C5" s="142" t="s">
        <v>62</v>
      </c>
      <c r="D5" s="143" t="s">
        <v>63</v>
      </c>
      <c r="E5" s="154">
        <v>261</v>
      </c>
      <c r="F5" s="260"/>
      <c r="G5" s="144">
        <f t="shared" si="0"/>
        <v>0</v>
      </c>
    </row>
    <row r="6" spans="1:7" s="25" customFormat="1" x14ac:dyDescent="0.25">
      <c r="A6" s="140">
        <f t="shared" si="1"/>
        <v>4</v>
      </c>
      <c r="B6" s="141" t="s">
        <v>64</v>
      </c>
      <c r="C6" s="142" t="s">
        <v>65</v>
      </c>
      <c r="D6" s="143" t="s">
        <v>66</v>
      </c>
      <c r="E6" s="154">
        <v>1</v>
      </c>
      <c r="F6" s="260"/>
      <c r="G6" s="144">
        <f t="shared" si="0"/>
        <v>0</v>
      </c>
    </row>
    <row r="7" spans="1:7" s="25" customFormat="1" x14ac:dyDescent="0.25">
      <c r="A7" s="140">
        <f t="shared" si="1"/>
        <v>5</v>
      </c>
      <c r="B7" s="141" t="s">
        <v>67</v>
      </c>
      <c r="C7" s="142" t="s">
        <v>203</v>
      </c>
      <c r="D7" s="143" t="s">
        <v>68</v>
      </c>
      <c r="E7" s="154">
        <v>0</v>
      </c>
      <c r="F7" s="260"/>
      <c r="G7" s="144">
        <f t="shared" si="0"/>
        <v>0</v>
      </c>
    </row>
    <row r="8" spans="1:7" s="25" customFormat="1" x14ac:dyDescent="0.25">
      <c r="A8" s="140">
        <f t="shared" si="1"/>
        <v>6</v>
      </c>
      <c r="B8" s="141">
        <v>20800150</v>
      </c>
      <c r="C8" s="142" t="s">
        <v>69</v>
      </c>
      <c r="D8" s="143" t="s">
        <v>63</v>
      </c>
      <c r="E8" s="154">
        <v>256</v>
      </c>
      <c r="F8" s="260"/>
      <c r="G8" s="144">
        <f t="shared" si="0"/>
        <v>0</v>
      </c>
    </row>
    <row r="9" spans="1:7" s="25" customFormat="1" x14ac:dyDescent="0.25">
      <c r="A9" s="140">
        <f t="shared" si="1"/>
        <v>7</v>
      </c>
      <c r="B9" s="141">
        <v>21101615</v>
      </c>
      <c r="C9" s="142" t="s">
        <v>70</v>
      </c>
      <c r="D9" s="143" t="s">
        <v>71</v>
      </c>
      <c r="E9" s="155">
        <v>233</v>
      </c>
      <c r="F9" s="260"/>
      <c r="G9" s="144">
        <f t="shared" si="0"/>
        <v>0</v>
      </c>
    </row>
    <row r="10" spans="1:7" s="25" customFormat="1" x14ac:dyDescent="0.25">
      <c r="A10" s="140">
        <f t="shared" si="1"/>
        <v>8</v>
      </c>
      <c r="B10" s="141">
        <v>25200110</v>
      </c>
      <c r="C10" s="142" t="s">
        <v>72</v>
      </c>
      <c r="D10" s="143" t="s">
        <v>71</v>
      </c>
      <c r="E10" s="155">
        <v>214</v>
      </c>
      <c r="F10" s="260"/>
      <c r="G10" s="144">
        <f t="shared" si="0"/>
        <v>0</v>
      </c>
    </row>
    <row r="11" spans="1:7" s="25" customFormat="1" x14ac:dyDescent="0.25">
      <c r="A11" s="140">
        <f t="shared" si="1"/>
        <v>9</v>
      </c>
      <c r="B11" s="145" t="s">
        <v>204</v>
      </c>
      <c r="C11" s="142" t="s">
        <v>205</v>
      </c>
      <c r="D11" s="143" t="s">
        <v>66</v>
      </c>
      <c r="E11" s="155">
        <v>10</v>
      </c>
      <c r="F11" s="260"/>
      <c r="G11" s="144">
        <f t="shared" si="0"/>
        <v>0</v>
      </c>
    </row>
    <row r="12" spans="1:7" s="25" customFormat="1" x14ac:dyDescent="0.25">
      <c r="A12" s="140">
        <f t="shared" si="1"/>
        <v>10</v>
      </c>
      <c r="B12" s="141" t="s">
        <v>73</v>
      </c>
      <c r="C12" s="142" t="s">
        <v>74</v>
      </c>
      <c r="D12" s="143" t="s">
        <v>71</v>
      </c>
      <c r="E12" s="155">
        <v>20</v>
      </c>
      <c r="F12" s="260"/>
      <c r="G12" s="144">
        <f t="shared" si="0"/>
        <v>0</v>
      </c>
    </row>
    <row r="13" spans="1:7" s="25" customFormat="1" x14ac:dyDescent="0.25">
      <c r="A13" s="140">
        <f t="shared" si="1"/>
        <v>11</v>
      </c>
      <c r="B13" s="141">
        <v>28000510</v>
      </c>
      <c r="C13" s="146" t="s">
        <v>75</v>
      </c>
      <c r="D13" s="143" t="s">
        <v>66</v>
      </c>
      <c r="E13" s="155">
        <v>2</v>
      </c>
      <c r="F13" s="260"/>
      <c r="G13" s="144">
        <f t="shared" si="0"/>
        <v>0</v>
      </c>
    </row>
    <row r="14" spans="1:7" s="25" customFormat="1" x14ac:dyDescent="0.25">
      <c r="A14" s="140">
        <f t="shared" si="1"/>
        <v>12</v>
      </c>
      <c r="B14" s="141" t="s">
        <v>206</v>
      </c>
      <c r="C14" s="142" t="s">
        <v>207</v>
      </c>
      <c r="D14" s="143" t="s">
        <v>63</v>
      </c>
      <c r="E14" s="155">
        <v>14</v>
      </c>
      <c r="F14" s="260"/>
      <c r="G14" s="144">
        <f t="shared" si="0"/>
        <v>0</v>
      </c>
    </row>
    <row r="15" spans="1:7" s="25" customFormat="1" x14ac:dyDescent="0.25">
      <c r="A15" s="140">
        <f t="shared" si="1"/>
        <v>13</v>
      </c>
      <c r="B15" s="141">
        <v>31101100</v>
      </c>
      <c r="C15" s="142" t="s">
        <v>208</v>
      </c>
      <c r="D15" s="143" t="s">
        <v>63</v>
      </c>
      <c r="E15" s="155">
        <v>153</v>
      </c>
      <c r="F15" s="260"/>
      <c r="G15" s="144">
        <f t="shared" si="0"/>
        <v>0</v>
      </c>
    </row>
    <row r="16" spans="1:7" s="25" customFormat="1" x14ac:dyDescent="0.25">
      <c r="A16" s="140">
        <f t="shared" si="1"/>
        <v>14</v>
      </c>
      <c r="B16" s="141">
        <v>35300200</v>
      </c>
      <c r="C16" s="147" t="s">
        <v>76</v>
      </c>
      <c r="D16" s="143" t="s">
        <v>71</v>
      </c>
      <c r="E16" s="155">
        <v>759</v>
      </c>
      <c r="F16" s="260"/>
      <c r="G16" s="144">
        <f t="shared" si="0"/>
        <v>0</v>
      </c>
    </row>
    <row r="17" spans="1:7" s="25" customFormat="1" x14ac:dyDescent="0.25">
      <c r="A17" s="140">
        <f t="shared" si="1"/>
        <v>15</v>
      </c>
      <c r="B17" s="141">
        <v>40600290</v>
      </c>
      <c r="C17" s="147" t="s">
        <v>77</v>
      </c>
      <c r="D17" s="143" t="s">
        <v>78</v>
      </c>
      <c r="E17" s="155">
        <v>231</v>
      </c>
      <c r="F17" s="260"/>
      <c r="G17" s="144">
        <f t="shared" si="0"/>
        <v>0</v>
      </c>
    </row>
    <row r="18" spans="1:7" s="25" customFormat="1" x14ac:dyDescent="0.25">
      <c r="A18" s="140">
        <f t="shared" si="1"/>
        <v>16</v>
      </c>
      <c r="B18" s="141">
        <v>40600525</v>
      </c>
      <c r="C18" s="147" t="s">
        <v>209</v>
      </c>
      <c r="D18" s="143" t="s">
        <v>79</v>
      </c>
      <c r="E18" s="154">
        <v>2</v>
      </c>
      <c r="F18" s="260"/>
      <c r="G18" s="144">
        <f t="shared" si="0"/>
        <v>0</v>
      </c>
    </row>
    <row r="19" spans="1:7" s="25" customFormat="1" x14ac:dyDescent="0.25">
      <c r="A19" s="140">
        <f t="shared" si="1"/>
        <v>17</v>
      </c>
      <c r="B19" s="141">
        <v>40600635</v>
      </c>
      <c r="C19" s="147" t="s">
        <v>80</v>
      </c>
      <c r="D19" s="143" t="s">
        <v>79</v>
      </c>
      <c r="E19" s="154">
        <v>137</v>
      </c>
      <c r="F19" s="260"/>
      <c r="G19" s="144">
        <f t="shared" si="0"/>
        <v>0</v>
      </c>
    </row>
    <row r="20" spans="1:7" s="25" customFormat="1" x14ac:dyDescent="0.25">
      <c r="A20" s="140">
        <f t="shared" si="1"/>
        <v>18</v>
      </c>
      <c r="B20" s="141">
        <v>40604060</v>
      </c>
      <c r="C20" s="147" t="s">
        <v>210</v>
      </c>
      <c r="D20" s="143" t="s">
        <v>79</v>
      </c>
      <c r="E20" s="154">
        <v>182</v>
      </c>
      <c r="F20" s="260"/>
      <c r="G20" s="144">
        <f t="shared" si="0"/>
        <v>0</v>
      </c>
    </row>
    <row r="21" spans="1:7" s="25" customFormat="1" x14ac:dyDescent="0.25">
      <c r="A21" s="140">
        <f t="shared" si="1"/>
        <v>19</v>
      </c>
      <c r="B21" s="141">
        <v>42300400</v>
      </c>
      <c r="C21" s="147" t="s">
        <v>211</v>
      </c>
      <c r="D21" s="143" t="s">
        <v>71</v>
      </c>
      <c r="E21" s="155">
        <v>54</v>
      </c>
      <c r="F21" s="260"/>
      <c r="G21" s="144">
        <f t="shared" si="0"/>
        <v>0</v>
      </c>
    </row>
    <row r="22" spans="1:7" s="25" customFormat="1" x14ac:dyDescent="0.25">
      <c r="A22" s="140">
        <f t="shared" si="1"/>
        <v>20</v>
      </c>
      <c r="B22" s="141" t="s">
        <v>82</v>
      </c>
      <c r="C22" s="147" t="s">
        <v>212</v>
      </c>
      <c r="D22" s="143" t="s">
        <v>83</v>
      </c>
      <c r="E22" s="155">
        <v>2247</v>
      </c>
      <c r="F22" s="260"/>
      <c r="G22" s="144">
        <f t="shared" si="0"/>
        <v>0</v>
      </c>
    </row>
    <row r="23" spans="1:7" s="25" customFormat="1" x14ac:dyDescent="0.25">
      <c r="A23" s="140">
        <f t="shared" si="1"/>
        <v>21</v>
      </c>
      <c r="B23" s="141" t="s">
        <v>84</v>
      </c>
      <c r="C23" s="147" t="s">
        <v>213</v>
      </c>
      <c r="D23" s="143" t="s">
        <v>83</v>
      </c>
      <c r="E23" s="155">
        <v>309</v>
      </c>
      <c r="F23" s="260"/>
      <c r="G23" s="144">
        <f t="shared" si="0"/>
        <v>0</v>
      </c>
    </row>
    <row r="24" spans="1:7" s="25" customFormat="1" x14ac:dyDescent="0.25">
      <c r="A24" s="140">
        <f t="shared" si="1"/>
        <v>22</v>
      </c>
      <c r="B24" s="141" t="s">
        <v>85</v>
      </c>
      <c r="C24" s="147" t="s">
        <v>214</v>
      </c>
      <c r="D24" s="143" t="s">
        <v>83</v>
      </c>
      <c r="E24" s="155">
        <v>144</v>
      </c>
      <c r="F24" s="260"/>
      <c r="G24" s="144">
        <f t="shared" si="0"/>
        <v>0</v>
      </c>
    </row>
    <row r="25" spans="1:7" s="25" customFormat="1" x14ac:dyDescent="0.25">
      <c r="A25" s="140">
        <f t="shared" si="1"/>
        <v>23</v>
      </c>
      <c r="B25" s="141" t="s">
        <v>86</v>
      </c>
      <c r="C25" s="147" t="s">
        <v>215</v>
      </c>
      <c r="D25" s="143" t="s">
        <v>83</v>
      </c>
      <c r="E25" s="155">
        <v>0</v>
      </c>
      <c r="F25" s="260"/>
      <c r="G25" s="144">
        <f t="shared" si="0"/>
        <v>0</v>
      </c>
    </row>
    <row r="26" spans="1:7" s="25" customFormat="1" x14ac:dyDescent="0.25">
      <c r="A26" s="140">
        <f t="shared" si="1"/>
        <v>24</v>
      </c>
      <c r="B26" s="141" t="s">
        <v>87</v>
      </c>
      <c r="C26" s="147" t="s">
        <v>88</v>
      </c>
      <c r="D26" s="148" t="s">
        <v>83</v>
      </c>
      <c r="E26" s="155">
        <v>48</v>
      </c>
      <c r="F26" s="260"/>
      <c r="G26" s="144">
        <f t="shared" si="0"/>
        <v>0</v>
      </c>
    </row>
    <row r="27" spans="1:7" s="25" customFormat="1" x14ac:dyDescent="0.25">
      <c r="A27" s="140">
        <f t="shared" si="1"/>
        <v>25</v>
      </c>
      <c r="B27" s="141" t="s">
        <v>89</v>
      </c>
      <c r="C27" s="147" t="s">
        <v>90</v>
      </c>
      <c r="D27" s="143" t="s">
        <v>71</v>
      </c>
      <c r="E27" s="155">
        <v>866</v>
      </c>
      <c r="F27" s="260"/>
      <c r="G27" s="144">
        <f t="shared" si="0"/>
        <v>0</v>
      </c>
    </row>
    <row r="28" spans="1:7" s="25" customFormat="1" x14ac:dyDescent="0.25">
      <c r="A28" s="140">
        <f t="shared" si="1"/>
        <v>26</v>
      </c>
      <c r="B28" s="141" t="s">
        <v>216</v>
      </c>
      <c r="C28" s="147" t="s">
        <v>91</v>
      </c>
      <c r="D28" s="143" t="s">
        <v>71</v>
      </c>
      <c r="E28" s="155">
        <v>812</v>
      </c>
      <c r="F28" s="260"/>
      <c r="G28" s="144">
        <f t="shared" si="0"/>
        <v>0</v>
      </c>
    </row>
    <row r="29" spans="1:7" s="25" customFormat="1" x14ac:dyDescent="0.25">
      <c r="A29" s="140">
        <f t="shared" si="1"/>
        <v>27</v>
      </c>
      <c r="B29" s="141">
        <v>44000500</v>
      </c>
      <c r="C29" s="147" t="s">
        <v>92</v>
      </c>
      <c r="D29" s="143" t="s">
        <v>68</v>
      </c>
      <c r="E29" s="155">
        <v>168</v>
      </c>
      <c r="F29" s="260"/>
      <c r="G29" s="144">
        <f t="shared" si="0"/>
        <v>0</v>
      </c>
    </row>
    <row r="30" spans="1:7" s="25" customFormat="1" x14ac:dyDescent="0.25">
      <c r="A30" s="140">
        <f t="shared" si="1"/>
        <v>28</v>
      </c>
      <c r="B30" s="141">
        <v>44000600</v>
      </c>
      <c r="C30" s="147" t="s">
        <v>308</v>
      </c>
      <c r="D30" s="143" t="s">
        <v>83</v>
      </c>
      <c r="E30" s="155">
        <v>1779</v>
      </c>
      <c r="F30" s="260"/>
      <c r="G30" s="144">
        <f t="shared" si="0"/>
        <v>0</v>
      </c>
    </row>
    <row r="31" spans="1:7" s="25" customFormat="1" x14ac:dyDescent="0.25">
      <c r="A31" s="140">
        <f t="shared" si="1"/>
        <v>29</v>
      </c>
      <c r="B31" s="141" t="s">
        <v>217</v>
      </c>
      <c r="C31" s="147" t="s">
        <v>93</v>
      </c>
      <c r="D31" s="143" t="s">
        <v>68</v>
      </c>
      <c r="E31" s="155">
        <v>268</v>
      </c>
      <c r="F31" s="260"/>
      <c r="G31" s="144">
        <f t="shared" si="0"/>
        <v>0</v>
      </c>
    </row>
    <row r="32" spans="1:7" s="25" customFormat="1" x14ac:dyDescent="0.25">
      <c r="A32" s="140">
        <f t="shared" si="1"/>
        <v>30</v>
      </c>
      <c r="B32" s="141" t="s">
        <v>94</v>
      </c>
      <c r="C32" s="147" t="s">
        <v>95</v>
      </c>
      <c r="D32" s="143" t="s">
        <v>68</v>
      </c>
      <c r="E32" s="155">
        <v>12</v>
      </c>
      <c r="F32" s="260"/>
      <c r="G32" s="144">
        <f t="shared" si="0"/>
        <v>0</v>
      </c>
    </row>
    <row r="33" spans="1:7" s="25" customFormat="1" x14ac:dyDescent="0.25">
      <c r="A33" s="140">
        <f t="shared" si="1"/>
        <v>31</v>
      </c>
      <c r="B33" s="141" t="s">
        <v>96</v>
      </c>
      <c r="C33" s="147" t="s">
        <v>97</v>
      </c>
      <c r="D33" s="143" t="s">
        <v>68</v>
      </c>
      <c r="E33" s="155">
        <v>181</v>
      </c>
      <c r="F33" s="260"/>
      <c r="G33" s="144">
        <f t="shared" si="0"/>
        <v>0</v>
      </c>
    </row>
    <row r="34" spans="1:7" s="25" customFormat="1" x14ac:dyDescent="0.25">
      <c r="A34" s="140">
        <f t="shared" si="1"/>
        <v>32</v>
      </c>
      <c r="B34" s="141" t="s">
        <v>98</v>
      </c>
      <c r="C34" s="147" t="s">
        <v>218</v>
      </c>
      <c r="D34" s="143" t="s">
        <v>68</v>
      </c>
      <c r="E34" s="155">
        <v>14</v>
      </c>
      <c r="F34" s="260"/>
      <c r="G34" s="144">
        <f t="shared" si="0"/>
        <v>0</v>
      </c>
    </row>
    <row r="35" spans="1:7" s="25" customFormat="1" x14ac:dyDescent="0.25">
      <c r="A35" s="140">
        <f t="shared" si="1"/>
        <v>33</v>
      </c>
      <c r="B35" s="141" t="s">
        <v>219</v>
      </c>
      <c r="C35" s="147" t="s">
        <v>220</v>
      </c>
      <c r="D35" s="143" t="s">
        <v>68</v>
      </c>
      <c r="E35" s="155">
        <v>25</v>
      </c>
      <c r="F35" s="260"/>
      <c r="G35" s="144">
        <f t="shared" ref="G35:G66" si="2">SUM(E35*F35)</f>
        <v>0</v>
      </c>
    </row>
    <row r="36" spans="1:7" s="25" customFormat="1" x14ac:dyDescent="0.25">
      <c r="A36" s="140">
        <f t="shared" si="1"/>
        <v>34</v>
      </c>
      <c r="B36" s="141" t="s">
        <v>156</v>
      </c>
      <c r="C36" s="147" t="s">
        <v>221</v>
      </c>
      <c r="D36" s="143" t="s">
        <v>68</v>
      </c>
      <c r="E36" s="155">
        <v>0</v>
      </c>
      <c r="F36" s="260"/>
      <c r="G36" s="144">
        <f t="shared" si="2"/>
        <v>0</v>
      </c>
    </row>
    <row r="37" spans="1:7" s="25" customFormat="1" x14ac:dyDescent="0.25">
      <c r="A37" s="140">
        <f t="shared" si="1"/>
        <v>35</v>
      </c>
      <c r="B37" s="141" t="s">
        <v>222</v>
      </c>
      <c r="C37" s="147" t="s">
        <v>223</v>
      </c>
      <c r="D37" s="143" t="s">
        <v>68</v>
      </c>
      <c r="E37" s="155">
        <v>0</v>
      </c>
      <c r="F37" s="260"/>
      <c r="G37" s="144">
        <f t="shared" si="2"/>
        <v>0</v>
      </c>
    </row>
    <row r="38" spans="1:7" s="25" customFormat="1" x14ac:dyDescent="0.25">
      <c r="A38" s="140">
        <f t="shared" si="1"/>
        <v>36</v>
      </c>
      <c r="B38" s="141" t="s">
        <v>151</v>
      </c>
      <c r="C38" s="147" t="s">
        <v>152</v>
      </c>
      <c r="D38" s="143" t="s">
        <v>68</v>
      </c>
      <c r="E38" s="155">
        <v>207</v>
      </c>
      <c r="F38" s="260"/>
      <c r="G38" s="144">
        <f t="shared" si="2"/>
        <v>0</v>
      </c>
    </row>
    <row r="39" spans="1:7" s="25" customFormat="1" x14ac:dyDescent="0.25">
      <c r="A39" s="140">
        <f t="shared" si="1"/>
        <v>37</v>
      </c>
      <c r="B39" s="141" t="s">
        <v>99</v>
      </c>
      <c r="C39" s="147" t="s">
        <v>100</v>
      </c>
      <c r="D39" s="143" t="s">
        <v>68</v>
      </c>
      <c r="E39" s="155">
        <v>740</v>
      </c>
      <c r="F39" s="260"/>
      <c r="G39" s="144">
        <f t="shared" si="2"/>
        <v>0</v>
      </c>
    </row>
    <row r="40" spans="1:7" s="25" customFormat="1" ht="27.6" x14ac:dyDescent="0.25">
      <c r="A40" s="140">
        <f t="shared" si="1"/>
        <v>38</v>
      </c>
      <c r="B40" s="141" t="s">
        <v>101</v>
      </c>
      <c r="C40" s="147" t="s">
        <v>224</v>
      </c>
      <c r="D40" s="143" t="s">
        <v>66</v>
      </c>
      <c r="E40" s="155">
        <v>0</v>
      </c>
      <c r="F40" s="260"/>
      <c r="G40" s="144">
        <f t="shared" si="2"/>
        <v>0</v>
      </c>
    </row>
    <row r="41" spans="1:7" s="25" customFormat="1" ht="27.6" x14ac:dyDescent="0.25">
      <c r="A41" s="140">
        <f t="shared" si="1"/>
        <v>39</v>
      </c>
      <c r="B41" s="149" t="s">
        <v>172</v>
      </c>
      <c r="C41" s="147" t="s">
        <v>225</v>
      </c>
      <c r="D41" s="143" t="s">
        <v>66</v>
      </c>
      <c r="E41" s="154">
        <v>1</v>
      </c>
      <c r="F41" s="260"/>
      <c r="G41" s="144">
        <f t="shared" si="2"/>
        <v>0</v>
      </c>
    </row>
    <row r="42" spans="1:7" s="25" customFormat="1" ht="27.6" x14ac:dyDescent="0.25">
      <c r="A42" s="140">
        <f t="shared" si="1"/>
        <v>40</v>
      </c>
      <c r="B42" s="141" t="s">
        <v>226</v>
      </c>
      <c r="C42" s="147" t="s">
        <v>227</v>
      </c>
      <c r="D42" s="143" t="s">
        <v>66</v>
      </c>
      <c r="E42" s="155">
        <v>1</v>
      </c>
      <c r="F42" s="260"/>
      <c r="G42" s="144">
        <f t="shared" si="2"/>
        <v>0</v>
      </c>
    </row>
    <row r="43" spans="1:7" s="25" customFormat="1" x14ac:dyDescent="0.25">
      <c r="A43" s="140">
        <f t="shared" si="1"/>
        <v>41</v>
      </c>
      <c r="B43" s="141" t="s">
        <v>173</v>
      </c>
      <c r="C43" s="147" t="s">
        <v>174</v>
      </c>
      <c r="D43" s="143" t="s">
        <v>66</v>
      </c>
      <c r="E43" s="155">
        <v>0</v>
      </c>
      <c r="F43" s="260"/>
      <c r="G43" s="144">
        <f t="shared" si="2"/>
        <v>0</v>
      </c>
    </row>
    <row r="44" spans="1:7" s="25" customFormat="1" ht="27.6" x14ac:dyDescent="0.25">
      <c r="A44" s="140">
        <f t="shared" si="1"/>
        <v>42</v>
      </c>
      <c r="B44" s="141" t="s">
        <v>204</v>
      </c>
      <c r="C44" s="147" t="s">
        <v>228</v>
      </c>
      <c r="D44" s="143" t="s">
        <v>66</v>
      </c>
      <c r="E44" s="155">
        <v>2</v>
      </c>
      <c r="F44" s="260"/>
      <c r="G44" s="144">
        <f t="shared" si="2"/>
        <v>0</v>
      </c>
    </row>
    <row r="45" spans="1:7" s="25" customFormat="1" ht="27.6" x14ac:dyDescent="0.25">
      <c r="A45" s="140" t="s">
        <v>229</v>
      </c>
      <c r="B45" s="141" t="s">
        <v>204</v>
      </c>
      <c r="C45" s="147" t="s">
        <v>171</v>
      </c>
      <c r="D45" s="143" t="s">
        <v>66</v>
      </c>
      <c r="E45" s="155">
        <v>0</v>
      </c>
      <c r="F45" s="260"/>
      <c r="G45" s="144">
        <f t="shared" si="2"/>
        <v>0</v>
      </c>
    </row>
    <row r="46" spans="1:7" s="25" customFormat="1" x14ac:dyDescent="0.25">
      <c r="A46" s="140">
        <f>A44+1</f>
        <v>43</v>
      </c>
      <c r="B46" s="141" t="s">
        <v>102</v>
      </c>
      <c r="C46" s="147" t="s">
        <v>230</v>
      </c>
      <c r="D46" s="143" t="s">
        <v>231</v>
      </c>
      <c r="E46" s="154">
        <v>2</v>
      </c>
      <c r="F46" s="260"/>
      <c r="G46" s="144">
        <f t="shared" si="2"/>
        <v>0</v>
      </c>
    </row>
    <row r="47" spans="1:7" s="25" customFormat="1" x14ac:dyDescent="0.25">
      <c r="A47" s="140">
        <f t="shared" si="1"/>
        <v>44</v>
      </c>
      <c r="B47" s="141" t="s">
        <v>232</v>
      </c>
      <c r="C47" s="147" t="s">
        <v>233</v>
      </c>
      <c r="D47" s="143" t="s">
        <v>234</v>
      </c>
      <c r="E47" s="155">
        <v>0</v>
      </c>
      <c r="F47" s="260"/>
      <c r="G47" s="144">
        <f t="shared" si="2"/>
        <v>0</v>
      </c>
    </row>
    <row r="48" spans="1:7" s="25" customFormat="1" x14ac:dyDescent="0.25">
      <c r="A48" s="140">
        <f t="shared" si="1"/>
        <v>45</v>
      </c>
      <c r="B48" s="141" t="s">
        <v>235</v>
      </c>
      <c r="C48" s="147" t="s">
        <v>236</v>
      </c>
      <c r="D48" s="143" t="s">
        <v>234</v>
      </c>
      <c r="E48" s="155">
        <v>2</v>
      </c>
      <c r="F48" s="260"/>
      <c r="G48" s="144">
        <f t="shared" si="2"/>
        <v>0</v>
      </c>
    </row>
    <row r="49" spans="1:7" s="25" customFormat="1" x14ac:dyDescent="0.25">
      <c r="A49" s="140">
        <f t="shared" si="1"/>
        <v>46</v>
      </c>
      <c r="B49" s="140" t="s">
        <v>309</v>
      </c>
      <c r="C49" s="147" t="s">
        <v>153</v>
      </c>
      <c r="D49" s="143" t="s">
        <v>66</v>
      </c>
      <c r="E49" s="155">
        <v>2</v>
      </c>
      <c r="F49" s="260"/>
      <c r="G49" s="144">
        <f t="shared" si="2"/>
        <v>0</v>
      </c>
    </row>
    <row r="50" spans="1:7" s="25" customFormat="1" x14ac:dyDescent="0.25">
      <c r="A50" s="140">
        <f t="shared" si="1"/>
        <v>47</v>
      </c>
      <c r="B50" s="141" t="s">
        <v>103</v>
      </c>
      <c r="C50" s="147" t="s">
        <v>104</v>
      </c>
      <c r="D50" s="143" t="s">
        <v>66</v>
      </c>
      <c r="E50" s="155">
        <v>2</v>
      </c>
      <c r="F50" s="260"/>
      <c r="G50" s="144">
        <f t="shared" si="2"/>
        <v>0</v>
      </c>
    </row>
    <row r="51" spans="1:7" s="25" customFormat="1" x14ac:dyDescent="0.25">
      <c r="A51" s="140">
        <f t="shared" si="1"/>
        <v>48</v>
      </c>
      <c r="B51" s="141" t="s">
        <v>105</v>
      </c>
      <c r="C51" s="147" t="s">
        <v>238</v>
      </c>
      <c r="D51" s="143" t="s">
        <v>68</v>
      </c>
      <c r="E51" s="155">
        <v>587</v>
      </c>
      <c r="F51" s="260"/>
      <c r="G51" s="144">
        <f t="shared" si="2"/>
        <v>0</v>
      </c>
    </row>
    <row r="52" spans="1:7" s="25" customFormat="1" x14ac:dyDescent="0.25">
      <c r="A52" s="140">
        <f t="shared" si="1"/>
        <v>49</v>
      </c>
      <c r="B52" s="141" t="s">
        <v>239</v>
      </c>
      <c r="C52" s="147" t="s">
        <v>106</v>
      </c>
      <c r="D52" s="143" t="s">
        <v>68</v>
      </c>
      <c r="E52" s="155">
        <v>103</v>
      </c>
      <c r="F52" s="260"/>
      <c r="G52" s="144">
        <f t="shared" si="2"/>
        <v>0</v>
      </c>
    </row>
    <row r="53" spans="1:7" s="25" customFormat="1" x14ac:dyDescent="0.25">
      <c r="A53" s="140">
        <f t="shared" si="1"/>
        <v>50</v>
      </c>
      <c r="B53" s="141" t="s">
        <v>107</v>
      </c>
      <c r="C53" s="147" t="s">
        <v>108</v>
      </c>
      <c r="D53" s="143" t="s">
        <v>81</v>
      </c>
      <c r="E53" s="155">
        <v>6</v>
      </c>
      <c r="F53" s="260"/>
      <c r="G53" s="144">
        <f t="shared" si="2"/>
        <v>0</v>
      </c>
    </row>
    <row r="54" spans="1:7" s="25" customFormat="1" x14ac:dyDescent="0.25">
      <c r="A54" s="140">
        <f t="shared" si="1"/>
        <v>51</v>
      </c>
      <c r="B54" s="141" t="s">
        <v>109</v>
      </c>
      <c r="C54" s="147" t="s">
        <v>110</v>
      </c>
      <c r="D54" s="143" t="s">
        <v>111</v>
      </c>
      <c r="E54" s="155">
        <v>1</v>
      </c>
      <c r="F54" s="260"/>
      <c r="G54" s="144">
        <f t="shared" si="2"/>
        <v>0</v>
      </c>
    </row>
    <row r="55" spans="1:7" s="25" customFormat="1" x14ac:dyDescent="0.25">
      <c r="A55" s="140">
        <f t="shared" si="1"/>
        <v>52</v>
      </c>
      <c r="B55" s="141" t="s">
        <v>240</v>
      </c>
      <c r="C55" s="147" t="s">
        <v>241</v>
      </c>
      <c r="D55" s="143" t="s">
        <v>66</v>
      </c>
      <c r="E55" s="155">
        <v>2</v>
      </c>
      <c r="F55" s="260"/>
      <c r="G55" s="144">
        <f t="shared" si="2"/>
        <v>0</v>
      </c>
    </row>
    <row r="56" spans="1:7" s="25" customFormat="1" x14ac:dyDescent="0.25">
      <c r="A56" s="140">
        <f t="shared" si="1"/>
        <v>53</v>
      </c>
      <c r="B56" s="141" t="s">
        <v>112</v>
      </c>
      <c r="C56" s="147" t="s">
        <v>113</v>
      </c>
      <c r="D56" s="143" t="s">
        <v>66</v>
      </c>
      <c r="E56" s="155">
        <v>0</v>
      </c>
      <c r="F56" s="260"/>
      <c r="G56" s="144">
        <f t="shared" si="2"/>
        <v>0</v>
      </c>
    </row>
    <row r="57" spans="1:7" s="25" customFormat="1" x14ac:dyDescent="0.25">
      <c r="A57" s="140">
        <f t="shared" si="1"/>
        <v>54</v>
      </c>
      <c r="B57" s="141" t="s">
        <v>114</v>
      </c>
      <c r="C57" s="147" t="s">
        <v>242</v>
      </c>
      <c r="D57" s="143" t="s">
        <v>66</v>
      </c>
      <c r="E57" s="155">
        <v>1</v>
      </c>
      <c r="F57" s="260"/>
      <c r="G57" s="144">
        <f t="shared" si="2"/>
        <v>0</v>
      </c>
    </row>
    <row r="58" spans="1:7" s="25" customFormat="1" x14ac:dyDescent="0.25">
      <c r="A58" s="140">
        <f t="shared" si="1"/>
        <v>55</v>
      </c>
      <c r="B58" s="141" t="s">
        <v>115</v>
      </c>
      <c r="C58" s="147" t="s">
        <v>116</v>
      </c>
      <c r="D58" s="143" t="s">
        <v>66</v>
      </c>
      <c r="E58" s="155">
        <v>3</v>
      </c>
      <c r="F58" s="260"/>
      <c r="G58" s="144">
        <f t="shared" si="2"/>
        <v>0</v>
      </c>
    </row>
    <row r="59" spans="1:7" s="25" customFormat="1" x14ac:dyDescent="0.25">
      <c r="A59" s="140">
        <f t="shared" si="1"/>
        <v>56</v>
      </c>
      <c r="B59" s="141" t="s">
        <v>243</v>
      </c>
      <c r="C59" s="147" t="s">
        <v>117</v>
      </c>
      <c r="D59" s="143" t="s">
        <v>66</v>
      </c>
      <c r="E59" s="155">
        <v>1</v>
      </c>
      <c r="F59" s="260"/>
      <c r="G59" s="144">
        <f t="shared" si="2"/>
        <v>0</v>
      </c>
    </row>
    <row r="60" spans="1:7" s="25" customFormat="1" x14ac:dyDescent="0.25">
      <c r="A60" s="140">
        <f t="shared" si="1"/>
        <v>57</v>
      </c>
      <c r="B60" s="141">
        <v>78000400</v>
      </c>
      <c r="C60" s="147" t="s">
        <v>244</v>
      </c>
      <c r="D60" s="143" t="s">
        <v>68</v>
      </c>
      <c r="E60" s="155">
        <v>182</v>
      </c>
      <c r="F60" s="260"/>
      <c r="G60" s="144">
        <f t="shared" si="2"/>
        <v>0</v>
      </c>
    </row>
    <row r="61" spans="1:7" s="25" customFormat="1" x14ac:dyDescent="0.25">
      <c r="A61" s="140">
        <f t="shared" si="1"/>
        <v>58</v>
      </c>
      <c r="B61" s="141">
        <v>78000650</v>
      </c>
      <c r="C61" s="147" t="s">
        <v>245</v>
      </c>
      <c r="D61" s="143" t="s">
        <v>68</v>
      </c>
      <c r="E61" s="155">
        <v>22</v>
      </c>
      <c r="F61" s="260"/>
      <c r="G61" s="144">
        <f t="shared" si="2"/>
        <v>0</v>
      </c>
    </row>
    <row r="62" spans="1:7" s="25" customFormat="1" x14ac:dyDescent="0.25">
      <c r="A62" s="140">
        <f t="shared" si="1"/>
        <v>59</v>
      </c>
      <c r="B62" s="141" t="s">
        <v>246</v>
      </c>
      <c r="C62" s="147" t="s">
        <v>247</v>
      </c>
      <c r="D62" s="143" t="s">
        <v>83</v>
      </c>
      <c r="E62" s="155">
        <v>1</v>
      </c>
      <c r="F62" s="260"/>
      <c r="G62" s="144">
        <f t="shared" si="2"/>
        <v>0</v>
      </c>
    </row>
    <row r="63" spans="1:7" s="25" customFormat="1" x14ac:dyDescent="0.25">
      <c r="A63" s="140">
        <f t="shared" si="1"/>
        <v>60</v>
      </c>
      <c r="B63" s="141" t="s">
        <v>248</v>
      </c>
      <c r="C63" s="147" t="s">
        <v>249</v>
      </c>
      <c r="D63" s="143" t="s">
        <v>83</v>
      </c>
      <c r="E63" s="155">
        <v>4</v>
      </c>
      <c r="F63" s="260"/>
      <c r="G63" s="144">
        <f t="shared" si="2"/>
        <v>0</v>
      </c>
    </row>
    <row r="64" spans="1:7" s="25" customFormat="1" x14ac:dyDescent="0.25">
      <c r="A64" s="140">
        <f t="shared" si="1"/>
        <v>61</v>
      </c>
      <c r="B64" s="141" t="s">
        <v>251</v>
      </c>
      <c r="C64" s="147" t="s">
        <v>118</v>
      </c>
      <c r="D64" s="143" t="s">
        <v>71</v>
      </c>
      <c r="E64" s="155">
        <v>442</v>
      </c>
      <c r="F64" s="260"/>
      <c r="G64" s="144">
        <f t="shared" si="2"/>
        <v>0</v>
      </c>
    </row>
    <row r="65" spans="1:7" s="25" customFormat="1" x14ac:dyDescent="0.25">
      <c r="A65" s="140">
        <f t="shared" si="1"/>
        <v>62</v>
      </c>
      <c r="B65" s="141" t="s">
        <v>119</v>
      </c>
      <c r="C65" s="147" t="s">
        <v>120</v>
      </c>
      <c r="D65" s="143" t="s">
        <v>79</v>
      </c>
      <c r="E65" s="154">
        <v>53</v>
      </c>
      <c r="F65" s="260"/>
      <c r="G65" s="144">
        <f t="shared" si="2"/>
        <v>0</v>
      </c>
    </row>
    <row r="66" spans="1:7" s="25" customFormat="1" x14ac:dyDescent="0.25">
      <c r="A66" s="140">
        <f t="shared" si="1"/>
        <v>63</v>
      </c>
      <c r="B66" s="141" t="s">
        <v>121</v>
      </c>
      <c r="C66" s="147" t="s">
        <v>250</v>
      </c>
      <c r="D66" s="143" t="s">
        <v>66</v>
      </c>
      <c r="E66" s="154">
        <v>4</v>
      </c>
      <c r="F66" s="260"/>
      <c r="G66" s="144">
        <f t="shared" si="2"/>
        <v>0</v>
      </c>
    </row>
    <row r="67" spans="1:7" s="25" customFormat="1" x14ac:dyDescent="0.25">
      <c r="A67" s="140">
        <f t="shared" si="1"/>
        <v>64</v>
      </c>
      <c r="B67" s="141" t="s">
        <v>204</v>
      </c>
      <c r="C67" s="147" t="s">
        <v>122</v>
      </c>
      <c r="D67" s="143" t="s">
        <v>71</v>
      </c>
      <c r="E67" s="155">
        <v>12</v>
      </c>
      <c r="F67" s="260"/>
      <c r="G67" s="144">
        <f t="shared" ref="G67:G98" si="3">SUM(E67*F67)</f>
        <v>0</v>
      </c>
    </row>
    <row r="68" spans="1:7" s="25" customFormat="1" x14ac:dyDescent="0.25">
      <c r="A68" s="140">
        <f t="shared" ref="A68:A118" si="4">A67+1</f>
        <v>65</v>
      </c>
      <c r="B68" s="141" t="s">
        <v>252</v>
      </c>
      <c r="C68" s="147" t="s">
        <v>157</v>
      </c>
      <c r="D68" s="143" t="s">
        <v>66</v>
      </c>
      <c r="E68" s="155">
        <v>2</v>
      </c>
      <c r="F68" s="260"/>
      <c r="G68" s="144">
        <f t="shared" si="3"/>
        <v>0</v>
      </c>
    </row>
    <row r="69" spans="1:7" s="25" customFormat="1" ht="27.6" x14ac:dyDescent="0.25">
      <c r="A69" s="140">
        <f t="shared" si="4"/>
        <v>66</v>
      </c>
      <c r="B69" s="150" t="s">
        <v>253</v>
      </c>
      <c r="C69" s="147" t="s">
        <v>254</v>
      </c>
      <c r="D69" s="143" t="s">
        <v>68</v>
      </c>
      <c r="E69" s="155">
        <v>285</v>
      </c>
      <c r="F69" s="260"/>
      <c r="G69" s="144">
        <f t="shared" si="3"/>
        <v>0</v>
      </c>
    </row>
    <row r="70" spans="1:7" s="25" customFormat="1" ht="27.6" x14ac:dyDescent="0.25">
      <c r="A70" s="140">
        <f t="shared" si="4"/>
        <v>67</v>
      </c>
      <c r="B70" s="150" t="s">
        <v>255</v>
      </c>
      <c r="C70" s="147" t="s">
        <v>158</v>
      </c>
      <c r="D70" s="143" t="s">
        <v>66</v>
      </c>
      <c r="E70" s="155">
        <v>2</v>
      </c>
      <c r="F70" s="260"/>
      <c r="G70" s="144">
        <f t="shared" si="3"/>
        <v>0</v>
      </c>
    </row>
    <row r="71" spans="1:7" s="25" customFormat="1" x14ac:dyDescent="0.25">
      <c r="A71" s="140">
        <f t="shared" si="4"/>
        <v>68</v>
      </c>
      <c r="B71" s="150" t="s">
        <v>256</v>
      </c>
      <c r="C71" s="147" t="s">
        <v>257</v>
      </c>
      <c r="D71" s="143" t="s">
        <v>66</v>
      </c>
      <c r="E71" s="155">
        <v>2</v>
      </c>
      <c r="F71" s="260"/>
      <c r="G71" s="144">
        <f t="shared" si="3"/>
        <v>0</v>
      </c>
    </row>
    <row r="72" spans="1:7" s="25" customFormat="1" x14ac:dyDescent="0.25">
      <c r="A72" s="140">
        <f t="shared" si="4"/>
        <v>69</v>
      </c>
      <c r="B72" s="150" t="s">
        <v>258</v>
      </c>
      <c r="C72" s="147" t="s">
        <v>159</v>
      </c>
      <c r="D72" s="143" t="s">
        <v>66</v>
      </c>
      <c r="E72" s="155">
        <v>7</v>
      </c>
      <c r="F72" s="260"/>
      <c r="G72" s="144">
        <f t="shared" si="3"/>
        <v>0</v>
      </c>
    </row>
    <row r="73" spans="1:7" s="25" customFormat="1" x14ac:dyDescent="0.25">
      <c r="A73" s="140">
        <f t="shared" si="4"/>
        <v>70</v>
      </c>
      <c r="B73" s="150" t="s">
        <v>259</v>
      </c>
      <c r="C73" s="147" t="s">
        <v>160</v>
      </c>
      <c r="D73" s="143" t="s">
        <v>161</v>
      </c>
      <c r="E73" s="155">
        <v>65</v>
      </c>
      <c r="F73" s="260"/>
      <c r="G73" s="144">
        <f t="shared" si="3"/>
        <v>0</v>
      </c>
    </row>
    <row r="74" spans="1:7" s="25" customFormat="1" x14ac:dyDescent="0.25">
      <c r="A74" s="140">
        <f t="shared" si="4"/>
        <v>71</v>
      </c>
      <c r="B74" s="150" t="s">
        <v>260</v>
      </c>
      <c r="C74" s="147" t="s">
        <v>162</v>
      </c>
      <c r="D74" s="143" t="s">
        <v>161</v>
      </c>
      <c r="E74" s="155">
        <v>0</v>
      </c>
      <c r="F74" s="260"/>
      <c r="G74" s="144">
        <f t="shared" si="3"/>
        <v>0</v>
      </c>
    </row>
    <row r="75" spans="1:7" s="25" customFormat="1" ht="27.6" x14ac:dyDescent="0.25">
      <c r="A75" s="140">
        <f t="shared" si="4"/>
        <v>72</v>
      </c>
      <c r="B75" s="150" t="s">
        <v>261</v>
      </c>
      <c r="C75" s="147" t="s">
        <v>262</v>
      </c>
      <c r="D75" s="143" t="s">
        <v>66</v>
      </c>
      <c r="E75" s="155">
        <v>1</v>
      </c>
      <c r="F75" s="260"/>
      <c r="G75" s="144">
        <f t="shared" si="3"/>
        <v>0</v>
      </c>
    </row>
    <row r="76" spans="1:7" s="25" customFormat="1" ht="27.6" x14ac:dyDescent="0.25">
      <c r="A76" s="140">
        <f t="shared" si="4"/>
        <v>73</v>
      </c>
      <c r="B76" s="150" t="s">
        <v>263</v>
      </c>
      <c r="C76" s="147" t="s">
        <v>264</v>
      </c>
      <c r="D76" s="143" t="s">
        <v>66</v>
      </c>
      <c r="E76" s="155">
        <v>1</v>
      </c>
      <c r="F76" s="260"/>
      <c r="G76" s="144">
        <f t="shared" si="3"/>
        <v>0</v>
      </c>
    </row>
    <row r="77" spans="1:7" s="25" customFormat="1" x14ac:dyDescent="0.25">
      <c r="A77" s="140">
        <f t="shared" si="4"/>
        <v>74</v>
      </c>
      <c r="B77" s="150" t="s">
        <v>265</v>
      </c>
      <c r="C77" s="147" t="s">
        <v>163</v>
      </c>
      <c r="D77" s="143" t="s">
        <v>66</v>
      </c>
      <c r="E77" s="155">
        <v>0</v>
      </c>
      <c r="F77" s="260"/>
      <c r="G77" s="144">
        <f t="shared" si="3"/>
        <v>0</v>
      </c>
    </row>
    <row r="78" spans="1:7" s="25" customFormat="1" ht="27.6" x14ac:dyDescent="0.25">
      <c r="A78" s="140">
        <f t="shared" si="4"/>
        <v>75</v>
      </c>
      <c r="B78" s="150" t="s">
        <v>266</v>
      </c>
      <c r="C78" s="147" t="s">
        <v>164</v>
      </c>
      <c r="D78" s="143" t="s">
        <v>66</v>
      </c>
      <c r="E78" s="155">
        <v>2</v>
      </c>
      <c r="F78" s="260"/>
      <c r="G78" s="144">
        <f t="shared" si="3"/>
        <v>0</v>
      </c>
    </row>
    <row r="79" spans="1:7" s="25" customFormat="1" ht="27.6" x14ac:dyDescent="0.25">
      <c r="A79" s="140">
        <f t="shared" si="4"/>
        <v>76</v>
      </c>
      <c r="B79" s="150" t="s">
        <v>267</v>
      </c>
      <c r="C79" s="147" t="s">
        <v>268</v>
      </c>
      <c r="D79" s="143" t="s">
        <v>66</v>
      </c>
      <c r="E79" s="155">
        <v>2</v>
      </c>
      <c r="F79" s="260"/>
      <c r="G79" s="144">
        <f t="shared" si="3"/>
        <v>0</v>
      </c>
    </row>
    <row r="80" spans="1:7" s="25" customFormat="1" ht="27.6" x14ac:dyDescent="0.25">
      <c r="A80" s="140">
        <f t="shared" si="4"/>
        <v>77</v>
      </c>
      <c r="B80" s="150" t="s">
        <v>269</v>
      </c>
      <c r="C80" s="147" t="s">
        <v>165</v>
      </c>
      <c r="D80" s="143" t="s">
        <v>66</v>
      </c>
      <c r="E80" s="155">
        <v>1</v>
      </c>
      <c r="F80" s="260"/>
      <c r="G80" s="144">
        <f t="shared" si="3"/>
        <v>0</v>
      </c>
    </row>
    <row r="81" spans="1:7" s="25" customFormat="1" x14ac:dyDescent="0.25">
      <c r="A81" s="140">
        <f t="shared" si="4"/>
        <v>78</v>
      </c>
      <c r="B81" s="150" t="s">
        <v>270</v>
      </c>
      <c r="C81" s="147" t="s">
        <v>166</v>
      </c>
      <c r="D81" s="143" t="s">
        <v>66</v>
      </c>
      <c r="E81" s="155">
        <v>1</v>
      </c>
      <c r="F81" s="260"/>
      <c r="G81" s="144">
        <f t="shared" si="3"/>
        <v>0</v>
      </c>
    </row>
    <row r="82" spans="1:7" s="25" customFormat="1" x14ac:dyDescent="0.25">
      <c r="A82" s="140">
        <f t="shared" si="4"/>
        <v>79</v>
      </c>
      <c r="B82" s="150" t="s">
        <v>271</v>
      </c>
      <c r="C82" s="147" t="s">
        <v>167</v>
      </c>
      <c r="D82" s="143" t="s">
        <v>66</v>
      </c>
      <c r="E82" s="155">
        <v>3</v>
      </c>
      <c r="F82" s="260"/>
      <c r="G82" s="144">
        <f t="shared" si="3"/>
        <v>0</v>
      </c>
    </row>
    <row r="83" spans="1:7" s="25" customFormat="1" x14ac:dyDescent="0.25">
      <c r="A83" s="140">
        <f t="shared" si="4"/>
        <v>80</v>
      </c>
      <c r="B83" s="152" t="s">
        <v>272</v>
      </c>
      <c r="C83" s="147" t="s">
        <v>168</v>
      </c>
      <c r="D83" s="143" t="s">
        <v>66</v>
      </c>
      <c r="E83" s="155">
        <v>0</v>
      </c>
      <c r="F83" s="260"/>
      <c r="G83" s="144">
        <f t="shared" si="3"/>
        <v>0</v>
      </c>
    </row>
    <row r="84" spans="1:7" s="25" customFormat="1" x14ac:dyDescent="0.25">
      <c r="A84" s="140">
        <f t="shared" si="4"/>
        <v>81</v>
      </c>
      <c r="B84" s="141" t="s">
        <v>273</v>
      </c>
      <c r="C84" s="147" t="s">
        <v>274</v>
      </c>
      <c r="D84" s="143" t="s">
        <v>161</v>
      </c>
      <c r="E84" s="155">
        <v>0</v>
      </c>
      <c r="F84" s="260"/>
      <c r="G84" s="144">
        <f t="shared" si="3"/>
        <v>0</v>
      </c>
    </row>
    <row r="85" spans="1:7" s="25" customFormat="1" x14ac:dyDescent="0.25">
      <c r="A85" s="140">
        <f t="shared" si="4"/>
        <v>82</v>
      </c>
      <c r="B85" s="141" t="s">
        <v>204</v>
      </c>
      <c r="C85" s="147" t="s">
        <v>169</v>
      </c>
      <c r="D85" s="143" t="s">
        <v>66</v>
      </c>
      <c r="E85" s="155">
        <v>2</v>
      </c>
      <c r="F85" s="260"/>
      <c r="G85" s="144">
        <f t="shared" si="3"/>
        <v>0</v>
      </c>
    </row>
    <row r="86" spans="1:7" s="25" customFormat="1" x14ac:dyDescent="0.25">
      <c r="A86" s="140">
        <f t="shared" si="4"/>
        <v>83</v>
      </c>
      <c r="B86" s="141" t="s">
        <v>204</v>
      </c>
      <c r="C86" s="147" t="s">
        <v>170</v>
      </c>
      <c r="D86" s="143" t="s">
        <v>66</v>
      </c>
      <c r="E86" s="155">
        <v>0</v>
      </c>
      <c r="F86" s="260"/>
      <c r="G86" s="144">
        <f t="shared" si="3"/>
        <v>0</v>
      </c>
    </row>
    <row r="87" spans="1:7" s="25" customFormat="1" x14ac:dyDescent="0.25">
      <c r="A87" s="140">
        <f t="shared" si="4"/>
        <v>84</v>
      </c>
      <c r="B87" s="141" t="s">
        <v>275</v>
      </c>
      <c r="C87" s="147" t="s">
        <v>276</v>
      </c>
      <c r="D87" s="143" t="s">
        <v>66</v>
      </c>
      <c r="E87" s="155">
        <v>3</v>
      </c>
      <c r="F87" s="260"/>
      <c r="G87" s="144">
        <f t="shared" si="3"/>
        <v>0</v>
      </c>
    </row>
    <row r="88" spans="1:7" s="25" customFormat="1" x14ac:dyDescent="0.25">
      <c r="A88" s="140">
        <f t="shared" si="4"/>
        <v>85</v>
      </c>
      <c r="B88" s="141" t="s">
        <v>204</v>
      </c>
      <c r="C88" s="147" t="s">
        <v>277</v>
      </c>
      <c r="D88" s="143" t="s">
        <v>161</v>
      </c>
      <c r="E88" s="155">
        <v>0</v>
      </c>
      <c r="F88" s="260"/>
      <c r="G88" s="144">
        <f t="shared" si="3"/>
        <v>0</v>
      </c>
    </row>
    <row r="89" spans="1:7" s="25" customFormat="1" x14ac:dyDescent="0.25">
      <c r="A89" s="140" t="s">
        <v>278</v>
      </c>
      <c r="B89" s="141" t="s">
        <v>279</v>
      </c>
      <c r="C89" s="147" t="s">
        <v>154</v>
      </c>
      <c r="D89" s="143" t="s">
        <v>280</v>
      </c>
      <c r="E89" s="155">
        <v>134</v>
      </c>
      <c r="F89" s="260"/>
      <c r="G89" s="144">
        <f t="shared" si="3"/>
        <v>0</v>
      </c>
    </row>
    <row r="90" spans="1:7" s="25" customFormat="1" x14ac:dyDescent="0.25">
      <c r="A90" s="140">
        <f>A88+1</f>
        <v>86</v>
      </c>
      <c r="B90" s="143" t="s">
        <v>123</v>
      </c>
      <c r="C90" s="147" t="s">
        <v>124</v>
      </c>
      <c r="D90" s="143" t="s">
        <v>281</v>
      </c>
      <c r="E90" s="155">
        <v>805</v>
      </c>
      <c r="F90" s="260"/>
      <c r="G90" s="144">
        <f t="shared" si="3"/>
        <v>0</v>
      </c>
    </row>
    <row r="91" spans="1:7" s="25" customFormat="1" x14ac:dyDescent="0.25">
      <c r="A91" s="140">
        <f t="shared" si="4"/>
        <v>87</v>
      </c>
      <c r="B91" s="143" t="s">
        <v>282</v>
      </c>
      <c r="C91" s="147" t="s">
        <v>283</v>
      </c>
      <c r="D91" s="143" t="s">
        <v>281</v>
      </c>
      <c r="E91" s="155">
        <v>805</v>
      </c>
      <c r="F91" s="260"/>
      <c r="G91" s="144">
        <f t="shared" si="3"/>
        <v>0</v>
      </c>
    </row>
    <row r="92" spans="1:7" s="25" customFormat="1" x14ac:dyDescent="0.25">
      <c r="A92" s="140">
        <f t="shared" si="4"/>
        <v>88</v>
      </c>
      <c r="B92" s="143" t="s">
        <v>125</v>
      </c>
      <c r="C92" s="147" t="s">
        <v>126</v>
      </c>
      <c r="D92" s="143" t="s">
        <v>66</v>
      </c>
      <c r="E92" s="156">
        <v>2</v>
      </c>
      <c r="F92" s="260"/>
      <c r="G92" s="144">
        <f t="shared" si="3"/>
        <v>0</v>
      </c>
    </row>
    <row r="93" spans="1:7" s="25" customFormat="1" x14ac:dyDescent="0.25">
      <c r="A93" s="140">
        <f t="shared" si="4"/>
        <v>89</v>
      </c>
      <c r="B93" s="143" t="s">
        <v>127</v>
      </c>
      <c r="C93" s="147" t="s">
        <v>128</v>
      </c>
      <c r="D93" s="143" t="s">
        <v>66</v>
      </c>
      <c r="E93" s="155">
        <v>0</v>
      </c>
      <c r="F93" s="260"/>
      <c r="G93" s="144">
        <f t="shared" si="3"/>
        <v>0</v>
      </c>
    </row>
    <row r="94" spans="1:7" s="25" customFormat="1" x14ac:dyDescent="0.25">
      <c r="A94" s="140">
        <f t="shared" si="4"/>
        <v>90</v>
      </c>
      <c r="B94" s="143" t="s">
        <v>284</v>
      </c>
      <c r="C94" s="147" t="s">
        <v>285</v>
      </c>
      <c r="D94" s="143" t="s">
        <v>66</v>
      </c>
      <c r="E94" s="156">
        <v>3</v>
      </c>
      <c r="F94" s="260"/>
      <c r="G94" s="144">
        <f t="shared" si="3"/>
        <v>0</v>
      </c>
    </row>
    <row r="95" spans="1:7" s="25" customFormat="1" x14ac:dyDescent="0.25">
      <c r="A95" s="140">
        <f t="shared" si="4"/>
        <v>91</v>
      </c>
      <c r="B95" s="143" t="s">
        <v>286</v>
      </c>
      <c r="C95" s="147" t="s">
        <v>287</v>
      </c>
      <c r="D95" s="143" t="s">
        <v>66</v>
      </c>
      <c r="E95" s="157">
        <v>3</v>
      </c>
      <c r="F95" s="260"/>
      <c r="G95" s="144">
        <f t="shared" si="3"/>
        <v>0</v>
      </c>
    </row>
    <row r="96" spans="1:7" s="25" customFormat="1" x14ac:dyDescent="0.25">
      <c r="A96" s="140">
        <f t="shared" si="4"/>
        <v>92</v>
      </c>
      <c r="B96" s="143" t="s">
        <v>129</v>
      </c>
      <c r="C96" s="147" t="s">
        <v>130</v>
      </c>
      <c r="D96" s="143" t="s">
        <v>281</v>
      </c>
      <c r="E96" s="155">
        <v>1129</v>
      </c>
      <c r="F96" s="260"/>
      <c r="G96" s="144">
        <f t="shared" si="3"/>
        <v>0</v>
      </c>
    </row>
    <row r="97" spans="1:7" s="25" customFormat="1" x14ac:dyDescent="0.25">
      <c r="A97" s="140">
        <f t="shared" si="4"/>
        <v>93</v>
      </c>
      <c r="B97" s="143" t="s">
        <v>131</v>
      </c>
      <c r="C97" s="147" t="s">
        <v>132</v>
      </c>
      <c r="D97" s="143" t="s">
        <v>66</v>
      </c>
      <c r="E97" s="155">
        <v>6</v>
      </c>
      <c r="F97" s="260"/>
      <c r="G97" s="144">
        <f t="shared" si="3"/>
        <v>0</v>
      </c>
    </row>
    <row r="98" spans="1:7" s="25" customFormat="1" x14ac:dyDescent="0.25">
      <c r="A98" s="140">
        <f t="shared" si="4"/>
        <v>94</v>
      </c>
      <c r="B98" s="143" t="s">
        <v>133</v>
      </c>
      <c r="C98" s="147" t="s">
        <v>134</v>
      </c>
      <c r="D98" s="143" t="s">
        <v>66</v>
      </c>
      <c r="E98" s="155">
        <v>6</v>
      </c>
      <c r="F98" s="260"/>
      <c r="G98" s="144">
        <f t="shared" si="3"/>
        <v>0</v>
      </c>
    </row>
    <row r="99" spans="1:7" s="25" customFormat="1" x14ac:dyDescent="0.25">
      <c r="A99" s="140">
        <f t="shared" si="4"/>
        <v>95</v>
      </c>
      <c r="B99" s="143" t="s">
        <v>288</v>
      </c>
      <c r="C99" s="147" t="s">
        <v>289</v>
      </c>
      <c r="D99" s="143" t="s">
        <v>66</v>
      </c>
      <c r="E99" s="155">
        <v>6</v>
      </c>
      <c r="F99" s="260"/>
      <c r="G99" s="144">
        <f t="shared" ref="G99:G118" si="5">SUM(E99*F99)</f>
        <v>0</v>
      </c>
    </row>
    <row r="100" spans="1:7" s="25" customFormat="1" ht="27.6" x14ac:dyDescent="0.25">
      <c r="A100" s="140">
        <f t="shared" si="4"/>
        <v>96</v>
      </c>
      <c r="B100" s="143" t="s">
        <v>135</v>
      </c>
      <c r="C100" s="147" t="s">
        <v>136</v>
      </c>
      <c r="D100" s="143" t="s">
        <v>66</v>
      </c>
      <c r="E100" s="155">
        <v>0</v>
      </c>
      <c r="F100" s="260"/>
      <c r="G100" s="144">
        <f t="shared" si="5"/>
        <v>0</v>
      </c>
    </row>
    <row r="101" spans="1:7" s="25" customFormat="1" x14ac:dyDescent="0.25">
      <c r="A101" s="140">
        <f t="shared" si="4"/>
        <v>97</v>
      </c>
      <c r="B101" s="143" t="s">
        <v>137</v>
      </c>
      <c r="C101" s="147" t="s">
        <v>138</v>
      </c>
      <c r="D101" s="143" t="s">
        <v>66</v>
      </c>
      <c r="E101" s="155">
        <v>6</v>
      </c>
      <c r="F101" s="260"/>
      <c r="G101" s="144">
        <f t="shared" si="5"/>
        <v>0</v>
      </c>
    </row>
    <row r="102" spans="1:7" s="25" customFormat="1" x14ac:dyDescent="0.25">
      <c r="A102" s="140">
        <f t="shared" si="4"/>
        <v>98</v>
      </c>
      <c r="B102" s="143" t="s">
        <v>139</v>
      </c>
      <c r="C102" s="147" t="s">
        <v>140</v>
      </c>
      <c r="D102" s="143" t="s">
        <v>66</v>
      </c>
      <c r="E102" s="155">
        <v>6</v>
      </c>
      <c r="F102" s="260"/>
      <c r="G102" s="144">
        <f t="shared" si="5"/>
        <v>0</v>
      </c>
    </row>
    <row r="103" spans="1:7" s="25" customFormat="1" x14ac:dyDescent="0.25">
      <c r="A103" s="140">
        <f t="shared" si="4"/>
        <v>99</v>
      </c>
      <c r="B103" s="143" t="s">
        <v>141</v>
      </c>
      <c r="C103" s="147" t="s">
        <v>142</v>
      </c>
      <c r="D103" s="143" t="s">
        <v>66</v>
      </c>
      <c r="E103" s="155">
        <v>1</v>
      </c>
      <c r="F103" s="260"/>
      <c r="G103" s="144">
        <f t="shared" si="5"/>
        <v>0</v>
      </c>
    </row>
    <row r="104" spans="1:7" s="25" customFormat="1" x14ac:dyDescent="0.25">
      <c r="A104" s="140">
        <f t="shared" si="4"/>
        <v>100</v>
      </c>
      <c r="B104" s="143" t="s">
        <v>143</v>
      </c>
      <c r="C104" s="147" t="s">
        <v>144</v>
      </c>
      <c r="D104" s="143" t="s">
        <v>66</v>
      </c>
      <c r="E104" s="155">
        <v>3</v>
      </c>
      <c r="F104" s="260"/>
      <c r="G104" s="144">
        <f t="shared" si="5"/>
        <v>0</v>
      </c>
    </row>
    <row r="105" spans="1:7" s="25" customFormat="1" x14ac:dyDescent="0.25">
      <c r="A105" s="140">
        <f t="shared" si="4"/>
        <v>101</v>
      </c>
      <c r="B105" s="143" t="s">
        <v>145</v>
      </c>
      <c r="C105" s="147" t="s">
        <v>146</v>
      </c>
      <c r="D105" s="143" t="s">
        <v>66</v>
      </c>
      <c r="E105" s="155">
        <v>3</v>
      </c>
      <c r="F105" s="260"/>
      <c r="G105" s="144">
        <f t="shared" si="5"/>
        <v>0</v>
      </c>
    </row>
    <row r="106" spans="1:7" s="25" customFormat="1" x14ac:dyDescent="0.25">
      <c r="A106" s="140">
        <f t="shared" si="4"/>
        <v>102</v>
      </c>
      <c r="B106" s="141" t="s">
        <v>290</v>
      </c>
      <c r="C106" s="147" t="s">
        <v>291</v>
      </c>
      <c r="D106" s="143" t="s">
        <v>66</v>
      </c>
      <c r="E106" s="155">
        <v>2</v>
      </c>
      <c r="F106" s="260"/>
      <c r="G106" s="144">
        <f t="shared" si="5"/>
        <v>0</v>
      </c>
    </row>
    <row r="107" spans="1:7" s="25" customFormat="1" x14ac:dyDescent="0.25">
      <c r="A107" s="140">
        <f t="shared" si="4"/>
        <v>103</v>
      </c>
      <c r="B107" s="141">
        <v>66900530</v>
      </c>
      <c r="C107" s="147" t="s">
        <v>147</v>
      </c>
      <c r="D107" s="143" t="s">
        <v>66</v>
      </c>
      <c r="E107" s="155">
        <v>1</v>
      </c>
      <c r="F107" s="260"/>
      <c r="G107" s="144">
        <f t="shared" si="5"/>
        <v>0</v>
      </c>
    </row>
    <row r="108" spans="1:7" s="25" customFormat="1" x14ac:dyDescent="0.25">
      <c r="A108" s="140">
        <f t="shared" si="4"/>
        <v>104</v>
      </c>
      <c r="B108" s="141">
        <v>66901001</v>
      </c>
      <c r="C108" s="147" t="s">
        <v>148</v>
      </c>
      <c r="D108" s="143" t="s">
        <v>111</v>
      </c>
      <c r="E108" s="155">
        <v>1</v>
      </c>
      <c r="F108" s="260"/>
      <c r="G108" s="144">
        <f t="shared" si="5"/>
        <v>0</v>
      </c>
    </row>
    <row r="109" spans="1:7" s="25" customFormat="1" x14ac:dyDescent="0.25">
      <c r="A109" s="140">
        <f t="shared" si="4"/>
        <v>105</v>
      </c>
      <c r="B109" s="141">
        <v>66901003</v>
      </c>
      <c r="C109" s="147" t="s">
        <v>149</v>
      </c>
      <c r="D109" s="143" t="s">
        <v>111</v>
      </c>
      <c r="E109" s="155">
        <v>1</v>
      </c>
      <c r="F109" s="260"/>
      <c r="G109" s="144">
        <f t="shared" si="5"/>
        <v>0</v>
      </c>
    </row>
    <row r="110" spans="1:7" s="25" customFormat="1" x14ac:dyDescent="0.25">
      <c r="A110" s="140">
        <f t="shared" si="4"/>
        <v>106</v>
      </c>
      <c r="B110" s="141">
        <v>66901006</v>
      </c>
      <c r="C110" s="147" t="s">
        <v>292</v>
      </c>
      <c r="D110" s="143" t="s">
        <v>293</v>
      </c>
      <c r="E110" s="155">
        <v>15</v>
      </c>
      <c r="F110" s="260"/>
      <c r="G110" s="144">
        <f t="shared" si="5"/>
        <v>0</v>
      </c>
    </row>
    <row r="111" spans="1:7" s="25" customFormat="1" x14ac:dyDescent="0.25">
      <c r="A111" s="140">
        <f t="shared" si="4"/>
        <v>107</v>
      </c>
      <c r="B111" s="141">
        <v>66900200</v>
      </c>
      <c r="C111" s="147" t="s">
        <v>150</v>
      </c>
      <c r="D111" s="148" t="s">
        <v>63</v>
      </c>
      <c r="E111" s="155">
        <v>912</v>
      </c>
      <c r="F111" s="260"/>
      <c r="G111" s="144">
        <f t="shared" si="5"/>
        <v>0</v>
      </c>
    </row>
    <row r="112" spans="1:7" s="25" customFormat="1" x14ac:dyDescent="0.25">
      <c r="A112" s="140">
        <f t="shared" si="4"/>
        <v>108</v>
      </c>
      <c r="B112" s="141" t="s">
        <v>294</v>
      </c>
      <c r="C112" s="147" t="s">
        <v>295</v>
      </c>
      <c r="D112" s="143" t="s">
        <v>66</v>
      </c>
      <c r="E112" s="155">
        <v>2</v>
      </c>
      <c r="F112" s="260"/>
      <c r="G112" s="144">
        <f t="shared" si="5"/>
        <v>0</v>
      </c>
    </row>
    <row r="113" spans="1:7" s="25" customFormat="1" ht="27.6" x14ac:dyDescent="0.25">
      <c r="A113" s="140">
        <f t="shared" si="4"/>
        <v>109</v>
      </c>
      <c r="B113" s="141" t="s">
        <v>296</v>
      </c>
      <c r="C113" s="147" t="s">
        <v>297</v>
      </c>
      <c r="D113" s="143" t="s">
        <v>66</v>
      </c>
      <c r="E113" s="155">
        <v>0</v>
      </c>
      <c r="F113" s="260"/>
      <c r="G113" s="144">
        <f t="shared" si="5"/>
        <v>0</v>
      </c>
    </row>
    <row r="114" spans="1:7" s="25" customFormat="1" x14ac:dyDescent="0.25">
      <c r="A114" s="140">
        <f t="shared" si="4"/>
        <v>110</v>
      </c>
      <c r="B114" s="141" t="s">
        <v>298</v>
      </c>
      <c r="C114" s="147" t="s">
        <v>299</v>
      </c>
      <c r="D114" s="143" t="s">
        <v>83</v>
      </c>
      <c r="E114" s="155">
        <v>0</v>
      </c>
      <c r="F114" s="260"/>
      <c r="G114" s="144">
        <f t="shared" si="5"/>
        <v>0</v>
      </c>
    </row>
    <row r="115" spans="1:7" s="25" customFormat="1" x14ac:dyDescent="0.25">
      <c r="A115" s="140">
        <f t="shared" si="4"/>
        <v>111</v>
      </c>
      <c r="B115" s="141" t="s">
        <v>300</v>
      </c>
      <c r="C115" s="147" t="s">
        <v>301</v>
      </c>
      <c r="D115" s="143" t="s">
        <v>83</v>
      </c>
      <c r="E115" s="155">
        <v>0</v>
      </c>
      <c r="F115" s="260"/>
      <c r="G115" s="144">
        <f t="shared" si="5"/>
        <v>0</v>
      </c>
    </row>
    <row r="116" spans="1:7" s="25" customFormat="1" x14ac:dyDescent="0.25">
      <c r="A116" s="151">
        <f t="shared" si="4"/>
        <v>112</v>
      </c>
      <c r="B116" s="151">
        <v>35300060</v>
      </c>
      <c r="C116" s="147" t="s">
        <v>303</v>
      </c>
      <c r="D116" s="143" t="s">
        <v>304</v>
      </c>
      <c r="E116" s="155">
        <v>0</v>
      </c>
      <c r="F116" s="260"/>
      <c r="G116" s="144">
        <f t="shared" si="5"/>
        <v>0</v>
      </c>
    </row>
    <row r="117" spans="1:7" s="25" customFormat="1" ht="27.6" x14ac:dyDescent="0.25">
      <c r="A117" s="151">
        <f t="shared" si="4"/>
        <v>113</v>
      </c>
      <c r="B117" s="141" t="s">
        <v>305</v>
      </c>
      <c r="C117" s="147" t="s">
        <v>310</v>
      </c>
      <c r="D117" s="143" t="s">
        <v>68</v>
      </c>
      <c r="E117" s="155">
        <v>0</v>
      </c>
      <c r="F117" s="260"/>
      <c r="G117" s="144">
        <f t="shared" si="5"/>
        <v>0</v>
      </c>
    </row>
    <row r="118" spans="1:7" s="25" customFormat="1" ht="15" thickBot="1" x14ac:dyDescent="0.3">
      <c r="A118" s="151">
        <f t="shared" si="4"/>
        <v>114</v>
      </c>
      <c r="B118" s="141" t="s">
        <v>175</v>
      </c>
      <c r="C118" s="142" t="s">
        <v>311</v>
      </c>
      <c r="D118" s="143" t="s">
        <v>68</v>
      </c>
      <c r="E118" s="155">
        <v>29</v>
      </c>
      <c r="F118" s="260"/>
      <c r="G118" s="144">
        <f t="shared" si="5"/>
        <v>0</v>
      </c>
    </row>
    <row r="119" spans="1:7" s="25" customFormat="1" ht="16.2" thickBot="1" x14ac:dyDescent="0.35">
      <c r="A119" s="132">
        <v>115</v>
      </c>
      <c r="B119" s="228" t="s">
        <v>189</v>
      </c>
      <c r="C119" s="228"/>
      <c r="D119" s="228"/>
      <c r="E119" s="228"/>
      <c r="F119" s="228"/>
      <c r="G119" s="55">
        <f>SUM(G3:G118)</f>
        <v>0</v>
      </c>
    </row>
    <row r="120" spans="1:7" s="25" customFormat="1" x14ac:dyDescent="0.3">
      <c r="A120" s="40"/>
      <c r="B120" s="40"/>
      <c r="C120" s="41"/>
      <c r="D120" s="40"/>
      <c r="E120" s="40"/>
      <c r="F120" s="40"/>
      <c r="G120" s="40"/>
    </row>
    <row r="121" spans="1:7" s="25" customFormat="1" x14ac:dyDescent="0.3">
      <c r="A121" s="40"/>
      <c r="B121" s="40"/>
      <c r="C121" s="41"/>
      <c r="D121" s="40"/>
      <c r="E121" s="40"/>
      <c r="F121" s="40"/>
      <c r="G121" s="40"/>
    </row>
    <row r="122" spans="1:7" s="25" customFormat="1" x14ac:dyDescent="0.3">
      <c r="A122" s="26"/>
      <c r="B122" s="26"/>
      <c r="C122" s="27"/>
      <c r="D122" s="26"/>
      <c r="E122" s="26"/>
      <c r="F122" s="26"/>
      <c r="G122" s="26"/>
    </row>
    <row r="123" spans="1:7" s="25" customFormat="1" x14ac:dyDescent="0.3">
      <c r="A123" s="26"/>
      <c r="B123" s="26"/>
      <c r="C123" s="27"/>
      <c r="D123" s="26"/>
      <c r="E123" s="26"/>
      <c r="F123" s="26"/>
      <c r="G123" s="26"/>
    </row>
    <row r="124" spans="1:7" s="25" customFormat="1" x14ac:dyDescent="0.3">
      <c r="A124" s="26"/>
      <c r="B124" s="26"/>
      <c r="C124" s="27"/>
      <c r="D124" s="26"/>
      <c r="E124" s="26"/>
      <c r="F124" s="26"/>
      <c r="G124" s="26"/>
    </row>
    <row r="125" spans="1:7" s="25" customFormat="1" x14ac:dyDescent="0.3">
      <c r="A125" s="26"/>
      <c r="B125" s="26"/>
      <c r="C125" s="27"/>
      <c r="D125" s="26"/>
      <c r="E125" s="26"/>
      <c r="F125" s="26"/>
      <c r="G125" s="26"/>
    </row>
    <row r="126" spans="1:7" s="25" customFormat="1" x14ac:dyDescent="0.3">
      <c r="A126" s="26"/>
      <c r="B126" s="26"/>
      <c r="C126" s="27"/>
      <c r="D126" s="26"/>
      <c r="E126" s="26"/>
      <c r="F126" s="26"/>
      <c r="G126" s="26"/>
    </row>
    <row r="127" spans="1:7" s="25" customFormat="1" x14ac:dyDescent="0.3">
      <c r="A127" s="26"/>
      <c r="B127" s="26"/>
      <c r="C127" s="27"/>
      <c r="D127" s="26"/>
      <c r="E127" s="26"/>
      <c r="F127" s="26"/>
      <c r="G127" s="26"/>
    </row>
    <row r="128" spans="1:7" s="25" customFormat="1" x14ac:dyDescent="0.3">
      <c r="A128" s="26"/>
      <c r="B128" s="26"/>
      <c r="C128" s="27"/>
      <c r="D128" s="26"/>
      <c r="E128" s="26"/>
      <c r="F128" s="26"/>
      <c r="G128" s="26"/>
    </row>
    <row r="129" spans="1:7" s="25" customFormat="1" x14ac:dyDescent="0.3">
      <c r="A129" s="26"/>
      <c r="B129" s="26"/>
      <c r="C129" s="27"/>
      <c r="D129" s="26"/>
      <c r="E129" s="26"/>
      <c r="F129" s="26"/>
      <c r="G129" s="26"/>
    </row>
    <row r="130" spans="1:7" s="25" customFormat="1" x14ac:dyDescent="0.3">
      <c r="A130" s="26"/>
      <c r="B130" s="26"/>
      <c r="C130" s="27"/>
      <c r="D130" s="26"/>
      <c r="E130" s="26"/>
      <c r="F130" s="26"/>
      <c r="G130" s="26"/>
    </row>
    <row r="131" spans="1:7" s="25" customFormat="1" x14ac:dyDescent="0.3">
      <c r="A131" s="26"/>
      <c r="B131" s="26"/>
      <c r="C131" s="27"/>
      <c r="D131" s="26"/>
      <c r="E131" s="26"/>
      <c r="F131" s="26"/>
      <c r="G131" s="26"/>
    </row>
    <row r="132" spans="1:7" s="25" customFormat="1" x14ac:dyDescent="0.3">
      <c r="A132" s="26"/>
      <c r="B132" s="26"/>
      <c r="C132" s="27"/>
      <c r="D132" s="26"/>
      <c r="E132" s="26"/>
      <c r="F132" s="26"/>
      <c r="G132" s="26"/>
    </row>
  </sheetData>
  <sheetProtection algorithmName="SHA-512" hashValue="x/vtQtKp+W79Mv850kZyxT0kHCh7rPqI5+Wn91p+pR9l/FFnbma+SvLZMIEX4DuC+ypK1oS9T5Ak9PkdnCf1Ug==" saltValue="L1Mu5FCK0+ceTkyjl2Sg9g==" spinCount="100000" sheet="1" objects="1" scenarios="1" selectLockedCells="1"/>
  <mergeCells count="2">
    <mergeCell ref="A1:G1"/>
    <mergeCell ref="B119:F119"/>
  </mergeCells>
  <pageMargins left="0.7" right="0.7" top="0.75" bottom="0.75" header="0.3" footer="0.3"/>
  <pageSetup paperSize="17" scale="58" fitToHeight="0" orientation="portrait" r:id="rId1"/>
  <rowBreaks count="1" manualBreakCount="1">
    <brk id="67"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34BA2-E76D-4E78-BB85-4042EF021EA5}">
  <sheetPr>
    <tabColor theme="9" tint="-0.499984740745262"/>
    <pageSetUpPr fitToPage="1"/>
  </sheetPr>
  <dimension ref="A1:G132"/>
  <sheetViews>
    <sheetView view="pageBreakPreview" zoomScaleNormal="100" zoomScaleSheetLayoutView="100" workbookViewId="0">
      <selection activeCell="F9" sqref="F9:F12"/>
    </sheetView>
  </sheetViews>
  <sheetFormatPr defaultRowHeight="14.4" x14ac:dyDescent="0.3"/>
  <cols>
    <col min="1" max="1" width="9.77734375" style="26" customWidth="1"/>
    <col min="2" max="2" width="15.77734375" style="26" customWidth="1"/>
    <col min="3" max="3" width="60.77734375" style="27" customWidth="1"/>
    <col min="4" max="4" width="14.77734375" style="26" customWidth="1"/>
    <col min="5" max="6" width="10.77734375" style="26" customWidth="1"/>
    <col min="7" max="7" width="25.77734375" style="26" customWidth="1"/>
  </cols>
  <sheetData>
    <row r="1" spans="1:7" ht="100.5" customHeight="1" thickBot="1" x14ac:dyDescent="0.35">
      <c r="A1" s="229" t="s">
        <v>184</v>
      </c>
      <c r="B1" s="230"/>
      <c r="C1" s="230"/>
      <c r="D1" s="230"/>
      <c r="E1" s="230"/>
      <c r="F1" s="230"/>
      <c r="G1" s="231"/>
    </row>
    <row r="2" spans="1:7" s="25" customFormat="1" ht="21" thickBot="1" x14ac:dyDescent="0.25">
      <c r="A2" s="42" t="s">
        <v>55</v>
      </c>
      <c r="B2" s="43" t="str">
        <f>'[2]Original Items Condensed'!C8</f>
        <v>Code Number</v>
      </c>
      <c r="C2" s="43" t="s">
        <v>56</v>
      </c>
      <c r="D2" s="44" t="s">
        <v>57</v>
      </c>
      <c r="E2" s="44" t="s">
        <v>58</v>
      </c>
      <c r="F2" s="45" t="s">
        <v>59</v>
      </c>
      <c r="G2" s="46" t="s">
        <v>60</v>
      </c>
    </row>
    <row r="3" spans="1:7" s="25" customFormat="1" x14ac:dyDescent="0.25">
      <c r="A3" s="140">
        <v>1</v>
      </c>
      <c r="B3" s="141">
        <v>20100110</v>
      </c>
      <c r="C3" s="142" t="s">
        <v>201</v>
      </c>
      <c r="D3" s="143" t="s">
        <v>61</v>
      </c>
      <c r="E3" s="158">
        <v>0</v>
      </c>
      <c r="F3" s="259"/>
      <c r="G3" s="144">
        <f t="shared" ref="G3:G34" si="0">SUM(E3*F3)</f>
        <v>0</v>
      </c>
    </row>
    <row r="4" spans="1:7" s="25" customFormat="1" x14ac:dyDescent="0.25">
      <c r="A4" s="140">
        <f t="shared" ref="A4:A67" si="1">A3+1</f>
        <v>2</v>
      </c>
      <c r="B4" s="141">
        <v>20100210</v>
      </c>
      <c r="C4" s="142" t="s">
        <v>202</v>
      </c>
      <c r="D4" s="143" t="s">
        <v>61</v>
      </c>
      <c r="E4" s="158">
        <v>0</v>
      </c>
      <c r="F4" s="260"/>
      <c r="G4" s="144">
        <f t="shared" si="0"/>
        <v>0</v>
      </c>
    </row>
    <row r="5" spans="1:7" s="25" customFormat="1" x14ac:dyDescent="0.25">
      <c r="A5" s="140">
        <f t="shared" si="1"/>
        <v>3</v>
      </c>
      <c r="B5" s="141">
        <v>20200100</v>
      </c>
      <c r="C5" s="142" t="s">
        <v>62</v>
      </c>
      <c r="D5" s="143" t="s">
        <v>63</v>
      </c>
      <c r="E5" s="158">
        <v>0</v>
      </c>
      <c r="F5" s="260"/>
      <c r="G5" s="144">
        <f t="shared" si="0"/>
        <v>0</v>
      </c>
    </row>
    <row r="6" spans="1:7" s="25" customFormat="1" x14ac:dyDescent="0.25">
      <c r="A6" s="140">
        <f t="shared" si="1"/>
        <v>4</v>
      </c>
      <c r="B6" s="141" t="s">
        <v>64</v>
      </c>
      <c r="C6" s="142" t="s">
        <v>65</v>
      </c>
      <c r="D6" s="143" t="s">
        <v>66</v>
      </c>
      <c r="E6" s="158">
        <v>1</v>
      </c>
      <c r="F6" s="260"/>
      <c r="G6" s="144">
        <f t="shared" si="0"/>
        <v>0</v>
      </c>
    </row>
    <row r="7" spans="1:7" s="25" customFormat="1" x14ac:dyDescent="0.25">
      <c r="A7" s="140">
        <f t="shared" si="1"/>
        <v>5</v>
      </c>
      <c r="B7" s="141" t="s">
        <v>67</v>
      </c>
      <c r="C7" s="142" t="s">
        <v>203</v>
      </c>
      <c r="D7" s="143" t="s">
        <v>68</v>
      </c>
      <c r="E7" s="158">
        <v>0</v>
      </c>
      <c r="F7" s="260"/>
      <c r="G7" s="144">
        <f t="shared" si="0"/>
        <v>0</v>
      </c>
    </row>
    <row r="8" spans="1:7" s="25" customFormat="1" x14ac:dyDescent="0.25">
      <c r="A8" s="140">
        <f t="shared" si="1"/>
        <v>6</v>
      </c>
      <c r="B8" s="141">
        <v>20800150</v>
      </c>
      <c r="C8" s="142" t="s">
        <v>69</v>
      </c>
      <c r="D8" s="143" t="s">
        <v>63</v>
      </c>
      <c r="E8" s="158">
        <v>417</v>
      </c>
      <c r="F8" s="260"/>
      <c r="G8" s="144">
        <f t="shared" si="0"/>
        <v>0</v>
      </c>
    </row>
    <row r="9" spans="1:7" s="25" customFormat="1" x14ac:dyDescent="0.25">
      <c r="A9" s="140">
        <f t="shared" si="1"/>
        <v>7</v>
      </c>
      <c r="B9" s="141">
        <v>21101615</v>
      </c>
      <c r="C9" s="142" t="s">
        <v>70</v>
      </c>
      <c r="D9" s="143" t="s">
        <v>71</v>
      </c>
      <c r="E9" s="143">
        <v>1620</v>
      </c>
      <c r="F9" s="260"/>
      <c r="G9" s="144">
        <f t="shared" si="0"/>
        <v>0</v>
      </c>
    </row>
    <row r="10" spans="1:7" s="25" customFormat="1" x14ac:dyDescent="0.25">
      <c r="A10" s="140">
        <f t="shared" si="1"/>
        <v>8</v>
      </c>
      <c r="B10" s="141">
        <v>25200110</v>
      </c>
      <c r="C10" s="142" t="s">
        <v>72</v>
      </c>
      <c r="D10" s="143" t="s">
        <v>71</v>
      </c>
      <c r="E10" s="143">
        <v>1573</v>
      </c>
      <c r="F10" s="260"/>
      <c r="G10" s="144">
        <f t="shared" si="0"/>
        <v>0</v>
      </c>
    </row>
    <row r="11" spans="1:7" s="25" customFormat="1" x14ac:dyDescent="0.25">
      <c r="A11" s="140">
        <f t="shared" si="1"/>
        <v>9</v>
      </c>
      <c r="B11" s="145" t="s">
        <v>204</v>
      </c>
      <c r="C11" s="142" t="s">
        <v>205</v>
      </c>
      <c r="D11" s="143" t="s">
        <v>66</v>
      </c>
      <c r="E11" s="143">
        <v>25</v>
      </c>
      <c r="F11" s="260"/>
      <c r="G11" s="144">
        <f t="shared" si="0"/>
        <v>0</v>
      </c>
    </row>
    <row r="12" spans="1:7" s="25" customFormat="1" x14ac:dyDescent="0.25">
      <c r="A12" s="140">
        <f t="shared" si="1"/>
        <v>10</v>
      </c>
      <c r="B12" s="141" t="s">
        <v>73</v>
      </c>
      <c r="C12" s="142" t="s">
        <v>74</v>
      </c>
      <c r="D12" s="143" t="s">
        <v>71</v>
      </c>
      <c r="E12" s="143">
        <v>46</v>
      </c>
      <c r="F12" s="260"/>
      <c r="G12" s="144">
        <f t="shared" si="0"/>
        <v>0</v>
      </c>
    </row>
    <row r="13" spans="1:7" s="25" customFormat="1" x14ac:dyDescent="0.25">
      <c r="A13" s="140">
        <f t="shared" si="1"/>
        <v>11</v>
      </c>
      <c r="B13" s="141">
        <v>28000510</v>
      </c>
      <c r="C13" s="146" t="s">
        <v>75</v>
      </c>
      <c r="D13" s="143" t="s">
        <v>66</v>
      </c>
      <c r="E13" s="143">
        <v>6</v>
      </c>
      <c r="F13" s="260"/>
      <c r="G13" s="144">
        <f t="shared" si="0"/>
        <v>0</v>
      </c>
    </row>
    <row r="14" spans="1:7" s="25" customFormat="1" x14ac:dyDescent="0.25">
      <c r="A14" s="140">
        <f t="shared" si="1"/>
        <v>12</v>
      </c>
      <c r="B14" s="141" t="s">
        <v>206</v>
      </c>
      <c r="C14" s="142" t="s">
        <v>207</v>
      </c>
      <c r="D14" s="143" t="s">
        <v>63</v>
      </c>
      <c r="E14" s="143">
        <v>59</v>
      </c>
      <c r="F14" s="260"/>
      <c r="G14" s="144">
        <f t="shared" si="0"/>
        <v>0</v>
      </c>
    </row>
    <row r="15" spans="1:7" s="25" customFormat="1" x14ac:dyDescent="0.25">
      <c r="A15" s="140">
        <f t="shared" si="1"/>
        <v>13</v>
      </c>
      <c r="B15" s="141">
        <v>31101100</v>
      </c>
      <c r="C15" s="147" t="s">
        <v>208</v>
      </c>
      <c r="D15" s="143" t="s">
        <v>63</v>
      </c>
      <c r="E15" s="143">
        <v>400</v>
      </c>
      <c r="F15" s="260"/>
      <c r="G15" s="144">
        <f t="shared" si="0"/>
        <v>0</v>
      </c>
    </row>
    <row r="16" spans="1:7" s="25" customFormat="1" x14ac:dyDescent="0.25">
      <c r="A16" s="140">
        <f t="shared" si="1"/>
        <v>14</v>
      </c>
      <c r="B16" s="141">
        <v>35300200</v>
      </c>
      <c r="C16" s="147" t="s">
        <v>76</v>
      </c>
      <c r="D16" s="143" t="s">
        <v>71</v>
      </c>
      <c r="E16" s="143">
        <v>2015</v>
      </c>
      <c r="F16" s="260"/>
      <c r="G16" s="144">
        <f t="shared" si="0"/>
        <v>0</v>
      </c>
    </row>
    <row r="17" spans="1:7" s="25" customFormat="1" x14ac:dyDescent="0.25">
      <c r="A17" s="140">
        <f t="shared" si="1"/>
        <v>15</v>
      </c>
      <c r="B17" s="141">
        <v>40600290</v>
      </c>
      <c r="C17" s="147" t="s">
        <v>77</v>
      </c>
      <c r="D17" s="143" t="s">
        <v>78</v>
      </c>
      <c r="E17" s="143">
        <v>1814</v>
      </c>
      <c r="F17" s="260"/>
      <c r="G17" s="144">
        <f t="shared" si="0"/>
        <v>0</v>
      </c>
    </row>
    <row r="18" spans="1:7" s="25" customFormat="1" x14ac:dyDescent="0.25">
      <c r="A18" s="140">
        <f t="shared" si="1"/>
        <v>16</v>
      </c>
      <c r="B18" s="141">
        <v>40600525</v>
      </c>
      <c r="C18" s="147" t="s">
        <v>209</v>
      </c>
      <c r="D18" s="143" t="s">
        <v>79</v>
      </c>
      <c r="E18" s="158">
        <v>2</v>
      </c>
      <c r="F18" s="260"/>
      <c r="G18" s="144">
        <f t="shared" si="0"/>
        <v>0</v>
      </c>
    </row>
    <row r="19" spans="1:7" s="25" customFormat="1" x14ac:dyDescent="0.25">
      <c r="A19" s="140">
        <f t="shared" si="1"/>
        <v>17</v>
      </c>
      <c r="B19" s="141">
        <v>40600635</v>
      </c>
      <c r="C19" s="147" t="s">
        <v>80</v>
      </c>
      <c r="D19" s="143" t="s">
        <v>79</v>
      </c>
      <c r="E19" s="158">
        <v>169</v>
      </c>
      <c r="F19" s="260"/>
      <c r="G19" s="144">
        <f t="shared" si="0"/>
        <v>0</v>
      </c>
    </row>
    <row r="20" spans="1:7" s="25" customFormat="1" x14ac:dyDescent="0.25">
      <c r="A20" s="140">
        <f t="shared" si="1"/>
        <v>18</v>
      </c>
      <c r="B20" s="141">
        <v>40604060</v>
      </c>
      <c r="C20" s="147" t="s">
        <v>210</v>
      </c>
      <c r="D20" s="143" t="s">
        <v>79</v>
      </c>
      <c r="E20" s="158">
        <v>226</v>
      </c>
      <c r="F20" s="260"/>
      <c r="G20" s="144">
        <f t="shared" si="0"/>
        <v>0</v>
      </c>
    </row>
    <row r="21" spans="1:7" s="25" customFormat="1" ht="27.6" x14ac:dyDescent="0.25">
      <c r="A21" s="140">
        <f t="shared" si="1"/>
        <v>19</v>
      </c>
      <c r="B21" s="141">
        <v>42300400</v>
      </c>
      <c r="C21" s="147" t="s">
        <v>211</v>
      </c>
      <c r="D21" s="143" t="s">
        <v>71</v>
      </c>
      <c r="E21" s="143">
        <v>147</v>
      </c>
      <c r="F21" s="260"/>
      <c r="G21" s="144">
        <f t="shared" si="0"/>
        <v>0</v>
      </c>
    </row>
    <row r="22" spans="1:7" s="25" customFormat="1" x14ac:dyDescent="0.25">
      <c r="A22" s="140">
        <f t="shared" si="1"/>
        <v>20</v>
      </c>
      <c r="B22" s="141" t="s">
        <v>82</v>
      </c>
      <c r="C22" s="147" t="s">
        <v>212</v>
      </c>
      <c r="D22" s="143" t="s">
        <v>83</v>
      </c>
      <c r="E22" s="143">
        <v>7598</v>
      </c>
      <c r="F22" s="260"/>
      <c r="G22" s="144">
        <f t="shared" si="0"/>
        <v>0</v>
      </c>
    </row>
    <row r="23" spans="1:7" s="25" customFormat="1" x14ac:dyDescent="0.25">
      <c r="A23" s="140">
        <f t="shared" si="1"/>
        <v>21</v>
      </c>
      <c r="B23" s="141" t="s">
        <v>84</v>
      </c>
      <c r="C23" s="147" t="s">
        <v>213</v>
      </c>
      <c r="D23" s="143" t="s">
        <v>83</v>
      </c>
      <c r="E23" s="143">
        <v>369</v>
      </c>
      <c r="F23" s="260"/>
      <c r="G23" s="144">
        <f t="shared" si="0"/>
        <v>0</v>
      </c>
    </row>
    <row r="24" spans="1:7" s="25" customFormat="1" x14ac:dyDescent="0.25">
      <c r="A24" s="140">
        <f t="shared" si="1"/>
        <v>22</v>
      </c>
      <c r="B24" s="141" t="s">
        <v>85</v>
      </c>
      <c r="C24" s="147" t="s">
        <v>214</v>
      </c>
      <c r="D24" s="143" t="s">
        <v>83</v>
      </c>
      <c r="E24" s="143">
        <v>484</v>
      </c>
      <c r="F24" s="260"/>
      <c r="G24" s="144">
        <f t="shared" si="0"/>
        <v>0</v>
      </c>
    </row>
    <row r="25" spans="1:7" s="25" customFormat="1" x14ac:dyDescent="0.25">
      <c r="A25" s="140">
        <f t="shared" si="1"/>
        <v>23</v>
      </c>
      <c r="B25" s="141" t="s">
        <v>86</v>
      </c>
      <c r="C25" s="147" t="s">
        <v>215</v>
      </c>
      <c r="D25" s="143" t="s">
        <v>83</v>
      </c>
      <c r="E25" s="143">
        <v>0</v>
      </c>
      <c r="F25" s="260"/>
      <c r="G25" s="144">
        <f t="shared" si="0"/>
        <v>0</v>
      </c>
    </row>
    <row r="26" spans="1:7" s="25" customFormat="1" x14ac:dyDescent="0.25">
      <c r="A26" s="140">
        <f t="shared" si="1"/>
        <v>24</v>
      </c>
      <c r="B26" s="141" t="s">
        <v>87</v>
      </c>
      <c r="C26" s="147" t="s">
        <v>88</v>
      </c>
      <c r="D26" s="148" t="s">
        <v>83</v>
      </c>
      <c r="E26" s="143">
        <v>72</v>
      </c>
      <c r="F26" s="260"/>
      <c r="G26" s="144">
        <f t="shared" si="0"/>
        <v>0</v>
      </c>
    </row>
    <row r="27" spans="1:7" s="25" customFormat="1" x14ac:dyDescent="0.25">
      <c r="A27" s="140">
        <f t="shared" si="1"/>
        <v>25</v>
      </c>
      <c r="B27" s="141" t="s">
        <v>89</v>
      </c>
      <c r="C27" s="147" t="s">
        <v>90</v>
      </c>
      <c r="D27" s="143" t="s">
        <v>71</v>
      </c>
      <c r="E27" s="143">
        <v>0</v>
      </c>
      <c r="F27" s="260"/>
      <c r="G27" s="144">
        <f t="shared" si="0"/>
        <v>0</v>
      </c>
    </row>
    <row r="28" spans="1:7" s="25" customFormat="1" x14ac:dyDescent="0.25">
      <c r="A28" s="140">
        <f t="shared" si="1"/>
        <v>26</v>
      </c>
      <c r="B28" s="141" t="s">
        <v>216</v>
      </c>
      <c r="C28" s="147" t="s">
        <v>91</v>
      </c>
      <c r="D28" s="143" t="s">
        <v>71</v>
      </c>
      <c r="E28" s="143">
        <v>1609</v>
      </c>
      <c r="F28" s="260"/>
      <c r="G28" s="144">
        <f t="shared" si="0"/>
        <v>0</v>
      </c>
    </row>
    <row r="29" spans="1:7" s="25" customFormat="1" x14ac:dyDescent="0.25">
      <c r="A29" s="140">
        <f t="shared" si="1"/>
        <v>27</v>
      </c>
      <c r="B29" s="141">
        <v>44000500</v>
      </c>
      <c r="C29" s="147" t="s">
        <v>92</v>
      </c>
      <c r="D29" s="143" t="s">
        <v>68</v>
      </c>
      <c r="E29" s="143">
        <v>279</v>
      </c>
      <c r="F29" s="260"/>
      <c r="G29" s="144">
        <f t="shared" si="0"/>
        <v>0</v>
      </c>
    </row>
    <row r="30" spans="1:7" s="25" customFormat="1" x14ac:dyDescent="0.25">
      <c r="A30" s="140">
        <f t="shared" si="1"/>
        <v>28</v>
      </c>
      <c r="B30" s="141">
        <v>44000600</v>
      </c>
      <c r="C30" s="147" t="s">
        <v>308</v>
      </c>
      <c r="D30" s="143" t="s">
        <v>83</v>
      </c>
      <c r="E30" s="143">
        <v>3807</v>
      </c>
      <c r="F30" s="260"/>
      <c r="G30" s="144">
        <f t="shared" si="0"/>
        <v>0</v>
      </c>
    </row>
    <row r="31" spans="1:7" s="25" customFormat="1" x14ac:dyDescent="0.25">
      <c r="A31" s="140">
        <f t="shared" si="1"/>
        <v>29</v>
      </c>
      <c r="B31" s="141" t="s">
        <v>217</v>
      </c>
      <c r="C31" s="147" t="s">
        <v>93</v>
      </c>
      <c r="D31" s="143" t="s">
        <v>68</v>
      </c>
      <c r="E31" s="143">
        <v>108</v>
      </c>
      <c r="F31" s="260"/>
      <c r="G31" s="144">
        <f t="shared" si="0"/>
        <v>0</v>
      </c>
    </row>
    <row r="32" spans="1:7" s="25" customFormat="1" x14ac:dyDescent="0.25">
      <c r="A32" s="140">
        <f t="shared" si="1"/>
        <v>30</v>
      </c>
      <c r="B32" s="141" t="s">
        <v>94</v>
      </c>
      <c r="C32" s="147" t="s">
        <v>95</v>
      </c>
      <c r="D32" s="143" t="s">
        <v>68</v>
      </c>
      <c r="E32" s="143">
        <v>0</v>
      </c>
      <c r="F32" s="260"/>
      <c r="G32" s="144">
        <f t="shared" si="0"/>
        <v>0</v>
      </c>
    </row>
    <row r="33" spans="1:7" s="25" customFormat="1" x14ac:dyDescent="0.25">
      <c r="A33" s="140">
        <f t="shared" si="1"/>
        <v>31</v>
      </c>
      <c r="B33" s="141" t="s">
        <v>96</v>
      </c>
      <c r="C33" s="147" t="s">
        <v>97</v>
      </c>
      <c r="D33" s="143" t="s">
        <v>68</v>
      </c>
      <c r="E33" s="143">
        <v>0</v>
      </c>
      <c r="F33" s="260"/>
      <c r="G33" s="144">
        <f t="shared" si="0"/>
        <v>0</v>
      </c>
    </row>
    <row r="34" spans="1:7" s="25" customFormat="1" x14ac:dyDescent="0.25">
      <c r="A34" s="140">
        <f t="shared" si="1"/>
        <v>32</v>
      </c>
      <c r="B34" s="141" t="s">
        <v>98</v>
      </c>
      <c r="C34" s="147" t="s">
        <v>218</v>
      </c>
      <c r="D34" s="143" t="s">
        <v>68</v>
      </c>
      <c r="E34" s="143">
        <v>70</v>
      </c>
      <c r="F34" s="260"/>
      <c r="G34" s="144">
        <f t="shared" si="0"/>
        <v>0</v>
      </c>
    </row>
    <row r="35" spans="1:7" s="25" customFormat="1" x14ac:dyDescent="0.25">
      <c r="A35" s="140">
        <f t="shared" si="1"/>
        <v>33</v>
      </c>
      <c r="B35" s="141" t="s">
        <v>219</v>
      </c>
      <c r="C35" s="147" t="s">
        <v>220</v>
      </c>
      <c r="D35" s="143" t="s">
        <v>68</v>
      </c>
      <c r="E35" s="143">
        <v>236</v>
      </c>
      <c r="F35" s="260"/>
      <c r="G35" s="144">
        <f t="shared" ref="G35:G66" si="2">SUM(E35*F35)</f>
        <v>0</v>
      </c>
    </row>
    <row r="36" spans="1:7" s="25" customFormat="1" x14ac:dyDescent="0.25">
      <c r="A36" s="140">
        <f t="shared" si="1"/>
        <v>34</v>
      </c>
      <c r="B36" s="141" t="s">
        <v>156</v>
      </c>
      <c r="C36" s="147" t="s">
        <v>221</v>
      </c>
      <c r="D36" s="143" t="s">
        <v>68</v>
      </c>
      <c r="E36" s="143">
        <v>303</v>
      </c>
      <c r="F36" s="260"/>
      <c r="G36" s="144">
        <f t="shared" si="2"/>
        <v>0</v>
      </c>
    </row>
    <row r="37" spans="1:7" s="25" customFormat="1" x14ac:dyDescent="0.25">
      <c r="A37" s="140">
        <f t="shared" si="1"/>
        <v>35</v>
      </c>
      <c r="B37" s="141" t="s">
        <v>222</v>
      </c>
      <c r="C37" s="147" t="s">
        <v>223</v>
      </c>
      <c r="D37" s="143" t="s">
        <v>68</v>
      </c>
      <c r="E37" s="143">
        <v>282</v>
      </c>
      <c r="F37" s="260"/>
      <c r="G37" s="144">
        <f t="shared" si="2"/>
        <v>0</v>
      </c>
    </row>
    <row r="38" spans="1:7" s="25" customFormat="1" x14ac:dyDescent="0.25">
      <c r="A38" s="140">
        <f t="shared" si="1"/>
        <v>36</v>
      </c>
      <c r="B38" s="141" t="s">
        <v>151</v>
      </c>
      <c r="C38" s="147" t="s">
        <v>152</v>
      </c>
      <c r="D38" s="143" t="s">
        <v>68</v>
      </c>
      <c r="E38" s="143">
        <v>236</v>
      </c>
      <c r="F38" s="260"/>
      <c r="G38" s="144">
        <f t="shared" si="2"/>
        <v>0</v>
      </c>
    </row>
    <row r="39" spans="1:7" s="25" customFormat="1" x14ac:dyDescent="0.25">
      <c r="A39" s="140">
        <f t="shared" si="1"/>
        <v>37</v>
      </c>
      <c r="B39" s="141" t="s">
        <v>99</v>
      </c>
      <c r="C39" s="147" t="s">
        <v>100</v>
      </c>
      <c r="D39" s="143" t="s">
        <v>68</v>
      </c>
      <c r="E39" s="143">
        <v>1572</v>
      </c>
      <c r="F39" s="260"/>
      <c r="G39" s="144">
        <f t="shared" si="2"/>
        <v>0</v>
      </c>
    </row>
    <row r="40" spans="1:7" s="25" customFormat="1" ht="27.6" x14ac:dyDescent="0.25">
      <c r="A40" s="140">
        <f t="shared" si="1"/>
        <v>38</v>
      </c>
      <c r="B40" s="141" t="s">
        <v>101</v>
      </c>
      <c r="C40" s="147" t="s">
        <v>224</v>
      </c>
      <c r="D40" s="143" t="s">
        <v>66</v>
      </c>
      <c r="E40" s="143">
        <v>2</v>
      </c>
      <c r="F40" s="260"/>
      <c r="G40" s="144">
        <f t="shared" si="2"/>
        <v>0</v>
      </c>
    </row>
    <row r="41" spans="1:7" s="25" customFormat="1" ht="27.6" x14ac:dyDescent="0.25">
      <c r="A41" s="140">
        <f t="shared" si="1"/>
        <v>39</v>
      </c>
      <c r="B41" s="149" t="s">
        <v>172</v>
      </c>
      <c r="C41" s="147" t="s">
        <v>225</v>
      </c>
      <c r="D41" s="143" t="s">
        <v>66</v>
      </c>
      <c r="E41" s="158">
        <v>1</v>
      </c>
      <c r="F41" s="260"/>
      <c r="G41" s="144">
        <f t="shared" si="2"/>
        <v>0</v>
      </c>
    </row>
    <row r="42" spans="1:7" s="25" customFormat="1" ht="27.6" x14ac:dyDescent="0.25">
      <c r="A42" s="140">
        <f t="shared" si="1"/>
        <v>40</v>
      </c>
      <c r="B42" s="141" t="s">
        <v>226</v>
      </c>
      <c r="C42" s="147" t="s">
        <v>227</v>
      </c>
      <c r="D42" s="143" t="s">
        <v>66</v>
      </c>
      <c r="E42" s="143">
        <v>0</v>
      </c>
      <c r="F42" s="260"/>
      <c r="G42" s="144">
        <f t="shared" si="2"/>
        <v>0</v>
      </c>
    </row>
    <row r="43" spans="1:7" s="25" customFormat="1" x14ac:dyDescent="0.25">
      <c r="A43" s="140">
        <f t="shared" si="1"/>
        <v>41</v>
      </c>
      <c r="B43" s="141" t="s">
        <v>173</v>
      </c>
      <c r="C43" s="147" t="s">
        <v>174</v>
      </c>
      <c r="D43" s="143" t="s">
        <v>66</v>
      </c>
      <c r="E43" s="143">
        <v>1</v>
      </c>
      <c r="F43" s="260"/>
      <c r="G43" s="144">
        <f t="shared" si="2"/>
        <v>0</v>
      </c>
    </row>
    <row r="44" spans="1:7" s="25" customFormat="1" ht="27.6" x14ac:dyDescent="0.25">
      <c r="A44" s="140">
        <f t="shared" si="1"/>
        <v>42</v>
      </c>
      <c r="B44" s="141" t="s">
        <v>204</v>
      </c>
      <c r="C44" s="147" t="s">
        <v>228</v>
      </c>
      <c r="D44" s="143" t="s">
        <v>66</v>
      </c>
      <c r="E44" s="143">
        <v>2</v>
      </c>
      <c r="F44" s="260"/>
      <c r="G44" s="144">
        <f t="shared" si="2"/>
        <v>0</v>
      </c>
    </row>
    <row r="45" spans="1:7" s="25" customFormat="1" ht="27.6" x14ac:dyDescent="0.25">
      <c r="A45" s="140" t="s">
        <v>229</v>
      </c>
      <c r="B45" s="141" t="s">
        <v>204</v>
      </c>
      <c r="C45" s="147" t="s">
        <v>171</v>
      </c>
      <c r="D45" s="143" t="s">
        <v>66</v>
      </c>
      <c r="E45" s="143">
        <v>1</v>
      </c>
      <c r="F45" s="260"/>
      <c r="G45" s="144">
        <f t="shared" si="2"/>
        <v>0</v>
      </c>
    </row>
    <row r="46" spans="1:7" s="25" customFormat="1" x14ac:dyDescent="0.25">
      <c r="A46" s="140">
        <f>A44+1</f>
        <v>43</v>
      </c>
      <c r="B46" s="141" t="s">
        <v>102</v>
      </c>
      <c r="C46" s="147" t="s">
        <v>230</v>
      </c>
      <c r="D46" s="143" t="s">
        <v>231</v>
      </c>
      <c r="E46" s="158">
        <v>2</v>
      </c>
      <c r="F46" s="260"/>
      <c r="G46" s="144">
        <f t="shared" si="2"/>
        <v>0</v>
      </c>
    </row>
    <row r="47" spans="1:7" s="25" customFormat="1" x14ac:dyDescent="0.25">
      <c r="A47" s="140">
        <f t="shared" si="1"/>
        <v>44</v>
      </c>
      <c r="B47" s="141" t="s">
        <v>232</v>
      </c>
      <c r="C47" s="147" t="s">
        <v>233</v>
      </c>
      <c r="D47" s="143" t="s">
        <v>234</v>
      </c>
      <c r="E47" s="143">
        <v>0</v>
      </c>
      <c r="F47" s="260"/>
      <c r="G47" s="144">
        <f t="shared" si="2"/>
        <v>0</v>
      </c>
    </row>
    <row r="48" spans="1:7" s="25" customFormat="1" x14ac:dyDescent="0.25">
      <c r="A48" s="140">
        <f t="shared" si="1"/>
        <v>45</v>
      </c>
      <c r="B48" s="141" t="s">
        <v>235</v>
      </c>
      <c r="C48" s="147" t="s">
        <v>236</v>
      </c>
      <c r="D48" s="143" t="s">
        <v>234</v>
      </c>
      <c r="E48" s="143">
        <v>3</v>
      </c>
      <c r="F48" s="260"/>
      <c r="G48" s="144">
        <f t="shared" si="2"/>
        <v>0</v>
      </c>
    </row>
    <row r="49" spans="1:7" s="25" customFormat="1" x14ac:dyDescent="0.25">
      <c r="A49" s="140">
        <f t="shared" si="1"/>
        <v>46</v>
      </c>
      <c r="B49" s="140" t="s">
        <v>309</v>
      </c>
      <c r="C49" s="147" t="s">
        <v>153</v>
      </c>
      <c r="D49" s="143" t="s">
        <v>66</v>
      </c>
      <c r="E49" s="143">
        <v>0</v>
      </c>
      <c r="F49" s="260"/>
      <c r="G49" s="144">
        <f t="shared" si="2"/>
        <v>0</v>
      </c>
    </row>
    <row r="50" spans="1:7" s="25" customFormat="1" x14ac:dyDescent="0.25">
      <c r="A50" s="140">
        <f t="shared" si="1"/>
        <v>47</v>
      </c>
      <c r="B50" s="141" t="s">
        <v>103</v>
      </c>
      <c r="C50" s="147" t="s">
        <v>104</v>
      </c>
      <c r="D50" s="143" t="s">
        <v>66</v>
      </c>
      <c r="E50" s="143">
        <v>1</v>
      </c>
      <c r="F50" s="260"/>
      <c r="G50" s="144">
        <f t="shared" si="2"/>
        <v>0</v>
      </c>
    </row>
    <row r="51" spans="1:7" s="25" customFormat="1" x14ac:dyDescent="0.25">
      <c r="A51" s="140">
        <f t="shared" si="1"/>
        <v>48</v>
      </c>
      <c r="B51" s="141" t="s">
        <v>105</v>
      </c>
      <c r="C51" s="147" t="s">
        <v>238</v>
      </c>
      <c r="D51" s="143" t="s">
        <v>68</v>
      </c>
      <c r="E51" s="143">
        <v>1382</v>
      </c>
      <c r="F51" s="260"/>
      <c r="G51" s="144">
        <f t="shared" si="2"/>
        <v>0</v>
      </c>
    </row>
    <row r="52" spans="1:7" s="25" customFormat="1" x14ac:dyDescent="0.25">
      <c r="A52" s="140">
        <f t="shared" si="1"/>
        <v>49</v>
      </c>
      <c r="B52" s="141" t="s">
        <v>239</v>
      </c>
      <c r="C52" s="147" t="s">
        <v>106</v>
      </c>
      <c r="D52" s="143" t="s">
        <v>68</v>
      </c>
      <c r="E52" s="143">
        <v>156</v>
      </c>
      <c r="F52" s="260"/>
      <c r="G52" s="144">
        <f t="shared" si="2"/>
        <v>0</v>
      </c>
    </row>
    <row r="53" spans="1:7" s="25" customFormat="1" x14ac:dyDescent="0.25">
      <c r="A53" s="140">
        <f t="shared" si="1"/>
        <v>50</v>
      </c>
      <c r="B53" s="141" t="s">
        <v>107</v>
      </c>
      <c r="C53" s="147" t="s">
        <v>108</v>
      </c>
      <c r="D53" s="143" t="s">
        <v>81</v>
      </c>
      <c r="E53" s="143">
        <v>6</v>
      </c>
      <c r="F53" s="260"/>
      <c r="G53" s="144">
        <f t="shared" si="2"/>
        <v>0</v>
      </c>
    </row>
    <row r="54" spans="1:7" s="25" customFormat="1" x14ac:dyDescent="0.25">
      <c r="A54" s="140">
        <f t="shared" si="1"/>
        <v>51</v>
      </c>
      <c r="B54" s="141" t="s">
        <v>109</v>
      </c>
      <c r="C54" s="147" t="s">
        <v>110</v>
      </c>
      <c r="D54" s="143" t="s">
        <v>111</v>
      </c>
      <c r="E54" s="143">
        <v>1</v>
      </c>
      <c r="F54" s="260"/>
      <c r="G54" s="144">
        <f t="shared" si="2"/>
        <v>0</v>
      </c>
    </row>
    <row r="55" spans="1:7" s="25" customFormat="1" x14ac:dyDescent="0.25">
      <c r="A55" s="140">
        <f t="shared" si="1"/>
        <v>52</v>
      </c>
      <c r="B55" s="141" t="s">
        <v>240</v>
      </c>
      <c r="C55" s="147" t="s">
        <v>241</v>
      </c>
      <c r="D55" s="143" t="s">
        <v>66</v>
      </c>
      <c r="E55" s="143">
        <v>2</v>
      </c>
      <c r="F55" s="260"/>
      <c r="G55" s="144">
        <f t="shared" si="2"/>
        <v>0</v>
      </c>
    </row>
    <row r="56" spans="1:7" s="25" customFormat="1" x14ac:dyDescent="0.25">
      <c r="A56" s="140">
        <f t="shared" si="1"/>
        <v>53</v>
      </c>
      <c r="B56" s="141" t="s">
        <v>112</v>
      </c>
      <c r="C56" s="147" t="s">
        <v>113</v>
      </c>
      <c r="D56" s="143" t="s">
        <v>66</v>
      </c>
      <c r="E56" s="143">
        <v>4</v>
      </c>
      <c r="F56" s="260"/>
      <c r="G56" s="144">
        <f t="shared" si="2"/>
        <v>0</v>
      </c>
    </row>
    <row r="57" spans="1:7" s="25" customFormat="1" x14ac:dyDescent="0.25">
      <c r="A57" s="140">
        <f t="shared" si="1"/>
        <v>54</v>
      </c>
      <c r="B57" s="141" t="s">
        <v>114</v>
      </c>
      <c r="C57" s="147" t="s">
        <v>242</v>
      </c>
      <c r="D57" s="143" t="s">
        <v>66</v>
      </c>
      <c r="E57" s="143">
        <v>1</v>
      </c>
      <c r="F57" s="260"/>
      <c r="G57" s="144">
        <f t="shared" si="2"/>
        <v>0</v>
      </c>
    </row>
    <row r="58" spans="1:7" s="25" customFormat="1" x14ac:dyDescent="0.25">
      <c r="A58" s="140">
        <f t="shared" si="1"/>
        <v>55</v>
      </c>
      <c r="B58" s="141" t="s">
        <v>115</v>
      </c>
      <c r="C58" s="147" t="s">
        <v>116</v>
      </c>
      <c r="D58" s="143" t="s">
        <v>66</v>
      </c>
      <c r="E58" s="143">
        <v>5</v>
      </c>
      <c r="F58" s="260"/>
      <c r="G58" s="144">
        <f t="shared" si="2"/>
        <v>0</v>
      </c>
    </row>
    <row r="59" spans="1:7" s="25" customFormat="1" x14ac:dyDescent="0.25">
      <c r="A59" s="140">
        <f t="shared" si="1"/>
        <v>56</v>
      </c>
      <c r="B59" s="141" t="s">
        <v>243</v>
      </c>
      <c r="C59" s="147" t="s">
        <v>117</v>
      </c>
      <c r="D59" s="143" t="s">
        <v>66</v>
      </c>
      <c r="E59" s="143">
        <v>0</v>
      </c>
      <c r="F59" s="260"/>
      <c r="G59" s="144">
        <f t="shared" si="2"/>
        <v>0</v>
      </c>
    </row>
    <row r="60" spans="1:7" s="25" customFormat="1" x14ac:dyDescent="0.25">
      <c r="A60" s="140">
        <f t="shared" si="1"/>
        <v>57</v>
      </c>
      <c r="B60" s="141">
        <v>78000400</v>
      </c>
      <c r="C60" s="147" t="s">
        <v>244</v>
      </c>
      <c r="D60" s="143" t="s">
        <v>68</v>
      </c>
      <c r="E60" s="143">
        <v>58.96</v>
      </c>
      <c r="F60" s="260"/>
      <c r="G60" s="144">
        <f t="shared" si="2"/>
        <v>0</v>
      </c>
    </row>
    <row r="61" spans="1:7" s="25" customFormat="1" x14ac:dyDescent="0.25">
      <c r="A61" s="140">
        <f t="shared" si="1"/>
        <v>58</v>
      </c>
      <c r="B61" s="141">
        <v>78000650</v>
      </c>
      <c r="C61" s="147" t="s">
        <v>245</v>
      </c>
      <c r="D61" s="143" t="s">
        <v>68</v>
      </c>
      <c r="E61" s="143">
        <v>58</v>
      </c>
      <c r="F61" s="260"/>
      <c r="G61" s="144">
        <f t="shared" si="2"/>
        <v>0</v>
      </c>
    </row>
    <row r="62" spans="1:7" s="25" customFormat="1" x14ac:dyDescent="0.25">
      <c r="A62" s="140">
        <f t="shared" si="1"/>
        <v>59</v>
      </c>
      <c r="B62" s="141" t="s">
        <v>246</v>
      </c>
      <c r="C62" s="147" t="s">
        <v>247</v>
      </c>
      <c r="D62" s="143" t="s">
        <v>83</v>
      </c>
      <c r="E62" s="143">
        <v>4</v>
      </c>
      <c r="F62" s="260"/>
      <c r="G62" s="144">
        <f t="shared" si="2"/>
        <v>0</v>
      </c>
    </row>
    <row r="63" spans="1:7" s="25" customFormat="1" x14ac:dyDescent="0.25">
      <c r="A63" s="140">
        <f t="shared" si="1"/>
        <v>60</v>
      </c>
      <c r="B63" s="141" t="s">
        <v>248</v>
      </c>
      <c r="C63" s="147" t="s">
        <v>249</v>
      </c>
      <c r="D63" s="143" t="s">
        <v>83</v>
      </c>
      <c r="E63" s="143">
        <v>6</v>
      </c>
      <c r="F63" s="260"/>
      <c r="G63" s="144">
        <f t="shared" si="2"/>
        <v>0</v>
      </c>
    </row>
    <row r="64" spans="1:7" s="25" customFormat="1" x14ac:dyDescent="0.25">
      <c r="A64" s="140">
        <f t="shared" si="1"/>
        <v>61</v>
      </c>
      <c r="B64" s="141" t="s">
        <v>251</v>
      </c>
      <c r="C64" s="147" t="s">
        <v>118</v>
      </c>
      <c r="D64" s="143" t="s">
        <v>71</v>
      </c>
      <c r="E64" s="143">
        <v>1262</v>
      </c>
      <c r="F64" s="260"/>
      <c r="G64" s="144">
        <f t="shared" si="2"/>
        <v>0</v>
      </c>
    </row>
    <row r="65" spans="1:7" s="25" customFormat="1" x14ac:dyDescent="0.25">
      <c r="A65" s="140">
        <f t="shared" si="1"/>
        <v>62</v>
      </c>
      <c r="B65" s="141" t="s">
        <v>119</v>
      </c>
      <c r="C65" s="147" t="s">
        <v>120</v>
      </c>
      <c r="D65" s="143" t="s">
        <v>79</v>
      </c>
      <c r="E65" s="158">
        <v>81</v>
      </c>
      <c r="F65" s="260"/>
      <c r="G65" s="144">
        <f t="shared" si="2"/>
        <v>0</v>
      </c>
    </row>
    <row r="66" spans="1:7" s="25" customFormat="1" x14ac:dyDescent="0.25">
      <c r="A66" s="140">
        <f t="shared" si="1"/>
        <v>63</v>
      </c>
      <c r="B66" s="141" t="s">
        <v>121</v>
      </c>
      <c r="C66" s="147" t="s">
        <v>250</v>
      </c>
      <c r="D66" s="143" t="s">
        <v>66</v>
      </c>
      <c r="E66" s="158">
        <v>4</v>
      </c>
      <c r="F66" s="260"/>
      <c r="G66" s="144">
        <f t="shared" si="2"/>
        <v>0</v>
      </c>
    </row>
    <row r="67" spans="1:7" s="25" customFormat="1" x14ac:dyDescent="0.25">
      <c r="A67" s="140">
        <f t="shared" si="1"/>
        <v>64</v>
      </c>
      <c r="B67" s="141" t="s">
        <v>204</v>
      </c>
      <c r="C67" s="147" t="s">
        <v>122</v>
      </c>
      <c r="D67" s="143" t="s">
        <v>71</v>
      </c>
      <c r="E67" s="143">
        <v>89</v>
      </c>
      <c r="F67" s="260"/>
      <c r="G67" s="144">
        <f t="shared" ref="G67:G98" si="3">SUM(E67*F67)</f>
        <v>0</v>
      </c>
    </row>
    <row r="68" spans="1:7" s="25" customFormat="1" x14ac:dyDescent="0.25">
      <c r="A68" s="140">
        <f t="shared" ref="A68:A118" si="4">A67+1</f>
        <v>65</v>
      </c>
      <c r="B68" s="149" t="s">
        <v>252</v>
      </c>
      <c r="C68" s="147" t="s">
        <v>157</v>
      </c>
      <c r="D68" s="143" t="s">
        <v>66</v>
      </c>
      <c r="E68" s="159">
        <v>1</v>
      </c>
      <c r="F68" s="260"/>
      <c r="G68" s="144">
        <f t="shared" si="3"/>
        <v>0</v>
      </c>
    </row>
    <row r="69" spans="1:7" s="25" customFormat="1" ht="27.6" x14ac:dyDescent="0.25">
      <c r="A69" s="140">
        <f t="shared" si="4"/>
        <v>66</v>
      </c>
      <c r="B69" s="153" t="s">
        <v>253</v>
      </c>
      <c r="C69" s="147" t="s">
        <v>254</v>
      </c>
      <c r="D69" s="143" t="s">
        <v>68</v>
      </c>
      <c r="E69" s="159">
        <v>679</v>
      </c>
      <c r="F69" s="260"/>
      <c r="G69" s="144">
        <f t="shared" si="3"/>
        <v>0</v>
      </c>
    </row>
    <row r="70" spans="1:7" s="25" customFormat="1" ht="27.6" x14ac:dyDescent="0.25">
      <c r="A70" s="140">
        <f t="shared" si="4"/>
        <v>67</v>
      </c>
      <c r="B70" s="153" t="s">
        <v>255</v>
      </c>
      <c r="C70" s="147" t="s">
        <v>158</v>
      </c>
      <c r="D70" s="143" t="s">
        <v>66</v>
      </c>
      <c r="E70" s="159">
        <v>1</v>
      </c>
      <c r="F70" s="260"/>
      <c r="G70" s="144">
        <f t="shared" si="3"/>
        <v>0</v>
      </c>
    </row>
    <row r="71" spans="1:7" s="25" customFormat="1" x14ac:dyDescent="0.25">
      <c r="A71" s="140">
        <f t="shared" si="4"/>
        <v>68</v>
      </c>
      <c r="B71" s="153" t="s">
        <v>256</v>
      </c>
      <c r="C71" s="147" t="s">
        <v>257</v>
      </c>
      <c r="D71" s="143" t="s">
        <v>66</v>
      </c>
      <c r="E71" s="159">
        <v>0</v>
      </c>
      <c r="F71" s="260"/>
      <c r="G71" s="144">
        <f t="shared" si="3"/>
        <v>0</v>
      </c>
    </row>
    <row r="72" spans="1:7" s="25" customFormat="1" x14ac:dyDescent="0.25">
      <c r="A72" s="140">
        <f t="shared" si="4"/>
        <v>69</v>
      </c>
      <c r="B72" s="153" t="s">
        <v>258</v>
      </c>
      <c r="C72" s="147" t="s">
        <v>159</v>
      </c>
      <c r="D72" s="143" t="s">
        <v>66</v>
      </c>
      <c r="E72" s="159">
        <v>6</v>
      </c>
      <c r="F72" s="260"/>
      <c r="G72" s="144">
        <f t="shared" si="3"/>
        <v>0</v>
      </c>
    </row>
    <row r="73" spans="1:7" s="25" customFormat="1" x14ac:dyDescent="0.25">
      <c r="A73" s="140">
        <f t="shared" si="4"/>
        <v>70</v>
      </c>
      <c r="B73" s="153" t="s">
        <v>259</v>
      </c>
      <c r="C73" s="147" t="s">
        <v>160</v>
      </c>
      <c r="D73" s="143" t="s">
        <v>161</v>
      </c>
      <c r="E73" s="143">
        <v>450</v>
      </c>
      <c r="F73" s="260"/>
      <c r="G73" s="144">
        <f t="shared" si="3"/>
        <v>0</v>
      </c>
    </row>
    <row r="74" spans="1:7" s="25" customFormat="1" x14ac:dyDescent="0.25">
      <c r="A74" s="140">
        <f t="shared" si="4"/>
        <v>71</v>
      </c>
      <c r="B74" s="153" t="s">
        <v>260</v>
      </c>
      <c r="C74" s="147" t="s">
        <v>162</v>
      </c>
      <c r="D74" s="143" t="s">
        <v>161</v>
      </c>
      <c r="E74" s="143">
        <v>0</v>
      </c>
      <c r="F74" s="260"/>
      <c r="G74" s="144">
        <f t="shared" si="3"/>
        <v>0</v>
      </c>
    </row>
    <row r="75" spans="1:7" s="25" customFormat="1" ht="27.6" x14ac:dyDescent="0.25">
      <c r="A75" s="140">
        <f t="shared" si="4"/>
        <v>72</v>
      </c>
      <c r="B75" s="153" t="s">
        <v>261</v>
      </c>
      <c r="C75" s="147" t="s">
        <v>262</v>
      </c>
      <c r="D75" s="143" t="s">
        <v>66</v>
      </c>
      <c r="E75" s="143">
        <v>1</v>
      </c>
      <c r="F75" s="260"/>
      <c r="G75" s="144">
        <f t="shared" si="3"/>
        <v>0</v>
      </c>
    </row>
    <row r="76" spans="1:7" s="25" customFormat="1" ht="27.6" x14ac:dyDescent="0.25">
      <c r="A76" s="140">
        <f t="shared" si="4"/>
        <v>73</v>
      </c>
      <c r="B76" s="153" t="s">
        <v>263</v>
      </c>
      <c r="C76" s="147" t="s">
        <v>264</v>
      </c>
      <c r="D76" s="143" t="s">
        <v>66</v>
      </c>
      <c r="E76" s="143">
        <v>1</v>
      </c>
      <c r="F76" s="260"/>
      <c r="G76" s="144">
        <f t="shared" si="3"/>
        <v>0</v>
      </c>
    </row>
    <row r="77" spans="1:7" s="25" customFormat="1" x14ac:dyDescent="0.25">
      <c r="A77" s="140">
        <f t="shared" si="4"/>
        <v>74</v>
      </c>
      <c r="B77" s="153" t="s">
        <v>265</v>
      </c>
      <c r="C77" s="147" t="s">
        <v>163</v>
      </c>
      <c r="D77" s="143" t="s">
        <v>66</v>
      </c>
      <c r="E77" s="143">
        <v>1</v>
      </c>
      <c r="F77" s="260"/>
      <c r="G77" s="144">
        <f t="shared" si="3"/>
        <v>0</v>
      </c>
    </row>
    <row r="78" spans="1:7" s="25" customFormat="1" ht="27.6" x14ac:dyDescent="0.25">
      <c r="A78" s="140">
        <f t="shared" si="4"/>
        <v>75</v>
      </c>
      <c r="B78" s="153" t="s">
        <v>266</v>
      </c>
      <c r="C78" s="147" t="s">
        <v>164</v>
      </c>
      <c r="D78" s="143" t="s">
        <v>66</v>
      </c>
      <c r="E78" s="143">
        <v>1</v>
      </c>
      <c r="F78" s="260"/>
      <c r="G78" s="144">
        <f t="shared" si="3"/>
        <v>0</v>
      </c>
    </row>
    <row r="79" spans="1:7" s="25" customFormat="1" ht="27.6" x14ac:dyDescent="0.25">
      <c r="A79" s="140">
        <f t="shared" si="4"/>
        <v>76</v>
      </c>
      <c r="B79" s="153" t="s">
        <v>267</v>
      </c>
      <c r="C79" s="147" t="s">
        <v>268</v>
      </c>
      <c r="D79" s="143" t="s">
        <v>66</v>
      </c>
      <c r="E79" s="143">
        <v>1</v>
      </c>
      <c r="F79" s="260"/>
      <c r="G79" s="144">
        <f t="shared" si="3"/>
        <v>0</v>
      </c>
    </row>
    <row r="80" spans="1:7" s="25" customFormat="1" ht="27.6" x14ac:dyDescent="0.25">
      <c r="A80" s="140">
        <f t="shared" si="4"/>
        <v>77</v>
      </c>
      <c r="B80" s="153" t="s">
        <v>269</v>
      </c>
      <c r="C80" s="147" t="s">
        <v>165</v>
      </c>
      <c r="D80" s="143" t="s">
        <v>66</v>
      </c>
      <c r="E80" s="143">
        <v>2</v>
      </c>
      <c r="F80" s="260"/>
      <c r="G80" s="144">
        <f t="shared" si="3"/>
        <v>0</v>
      </c>
    </row>
    <row r="81" spans="1:7" s="25" customFormat="1" x14ac:dyDescent="0.25">
      <c r="A81" s="140">
        <f t="shared" si="4"/>
        <v>78</v>
      </c>
      <c r="B81" s="153" t="s">
        <v>270</v>
      </c>
      <c r="C81" s="147" t="s">
        <v>166</v>
      </c>
      <c r="D81" s="143" t="s">
        <v>66</v>
      </c>
      <c r="E81" s="143">
        <v>0</v>
      </c>
      <c r="F81" s="260"/>
      <c r="G81" s="144">
        <f t="shared" si="3"/>
        <v>0</v>
      </c>
    </row>
    <row r="82" spans="1:7" s="25" customFormat="1" x14ac:dyDescent="0.25">
      <c r="A82" s="140">
        <f t="shared" si="4"/>
        <v>79</v>
      </c>
      <c r="B82" s="153" t="s">
        <v>271</v>
      </c>
      <c r="C82" s="147" t="s">
        <v>167</v>
      </c>
      <c r="D82" s="143" t="s">
        <v>66</v>
      </c>
      <c r="E82" s="143">
        <v>19</v>
      </c>
      <c r="F82" s="260"/>
      <c r="G82" s="144">
        <f t="shared" si="3"/>
        <v>0</v>
      </c>
    </row>
    <row r="83" spans="1:7" s="25" customFormat="1" x14ac:dyDescent="0.25">
      <c r="A83" s="140">
        <f t="shared" si="4"/>
        <v>80</v>
      </c>
      <c r="B83" s="153" t="s">
        <v>272</v>
      </c>
      <c r="C83" s="147" t="s">
        <v>168</v>
      </c>
      <c r="D83" s="143" t="s">
        <v>66</v>
      </c>
      <c r="E83" s="143">
        <v>0</v>
      </c>
      <c r="F83" s="260"/>
      <c r="G83" s="144">
        <f t="shared" si="3"/>
        <v>0</v>
      </c>
    </row>
    <row r="84" spans="1:7" s="25" customFormat="1" x14ac:dyDescent="0.25">
      <c r="A84" s="140">
        <f t="shared" si="4"/>
        <v>81</v>
      </c>
      <c r="B84" s="153" t="s">
        <v>273</v>
      </c>
      <c r="C84" s="147" t="s">
        <v>274</v>
      </c>
      <c r="D84" s="143" t="s">
        <v>161</v>
      </c>
      <c r="E84" s="143">
        <v>48</v>
      </c>
      <c r="F84" s="260"/>
      <c r="G84" s="144">
        <f t="shared" si="3"/>
        <v>0</v>
      </c>
    </row>
    <row r="85" spans="1:7" s="25" customFormat="1" x14ac:dyDescent="0.25">
      <c r="A85" s="140">
        <f t="shared" si="4"/>
        <v>82</v>
      </c>
      <c r="B85" s="153" t="s">
        <v>204</v>
      </c>
      <c r="C85" s="147" t="s">
        <v>169</v>
      </c>
      <c r="D85" s="143" t="s">
        <v>66</v>
      </c>
      <c r="E85" s="143">
        <v>0</v>
      </c>
      <c r="F85" s="260"/>
      <c r="G85" s="144">
        <f t="shared" si="3"/>
        <v>0</v>
      </c>
    </row>
    <row r="86" spans="1:7" s="25" customFormat="1" x14ac:dyDescent="0.25">
      <c r="A86" s="140">
        <f t="shared" si="4"/>
        <v>83</v>
      </c>
      <c r="B86" s="153" t="s">
        <v>204</v>
      </c>
      <c r="C86" s="147" t="s">
        <v>170</v>
      </c>
      <c r="D86" s="143" t="s">
        <v>66</v>
      </c>
      <c r="E86" s="143">
        <v>1</v>
      </c>
      <c r="F86" s="260"/>
      <c r="G86" s="144">
        <f t="shared" si="3"/>
        <v>0</v>
      </c>
    </row>
    <row r="87" spans="1:7" s="25" customFormat="1" ht="27.6" x14ac:dyDescent="0.25">
      <c r="A87" s="140">
        <f t="shared" si="4"/>
        <v>84</v>
      </c>
      <c r="B87" s="153" t="s">
        <v>275</v>
      </c>
      <c r="C87" s="147" t="s">
        <v>276</v>
      </c>
      <c r="D87" s="143" t="s">
        <v>66</v>
      </c>
      <c r="E87" s="143">
        <v>19</v>
      </c>
      <c r="F87" s="260"/>
      <c r="G87" s="144">
        <f t="shared" si="3"/>
        <v>0</v>
      </c>
    </row>
    <row r="88" spans="1:7" s="25" customFormat="1" x14ac:dyDescent="0.25">
      <c r="A88" s="140">
        <f t="shared" si="4"/>
        <v>85</v>
      </c>
      <c r="B88" s="153" t="s">
        <v>204</v>
      </c>
      <c r="C88" s="147" t="s">
        <v>277</v>
      </c>
      <c r="D88" s="143" t="s">
        <v>161</v>
      </c>
      <c r="E88" s="143">
        <v>69</v>
      </c>
      <c r="F88" s="260"/>
      <c r="G88" s="144">
        <f t="shared" si="3"/>
        <v>0</v>
      </c>
    </row>
    <row r="89" spans="1:7" s="25" customFormat="1" ht="27.6" x14ac:dyDescent="0.25">
      <c r="A89" s="140" t="s">
        <v>278</v>
      </c>
      <c r="B89" s="153" t="s">
        <v>279</v>
      </c>
      <c r="C89" s="147" t="s">
        <v>154</v>
      </c>
      <c r="D89" s="143" t="s">
        <v>280</v>
      </c>
      <c r="E89" s="148">
        <v>352</v>
      </c>
      <c r="F89" s="260"/>
      <c r="G89" s="144">
        <f t="shared" si="3"/>
        <v>0</v>
      </c>
    </row>
    <row r="90" spans="1:7" s="25" customFormat="1" x14ac:dyDescent="0.25">
      <c r="A90" s="140">
        <f>A88+1</f>
        <v>86</v>
      </c>
      <c r="B90" s="153" t="s">
        <v>123</v>
      </c>
      <c r="C90" s="147" t="s">
        <v>124</v>
      </c>
      <c r="D90" s="143" t="s">
        <v>281</v>
      </c>
      <c r="E90" s="143">
        <v>1262</v>
      </c>
      <c r="F90" s="260"/>
      <c r="G90" s="144">
        <f t="shared" si="3"/>
        <v>0</v>
      </c>
    </row>
    <row r="91" spans="1:7" s="25" customFormat="1" x14ac:dyDescent="0.25">
      <c r="A91" s="140">
        <f t="shared" si="4"/>
        <v>87</v>
      </c>
      <c r="B91" s="153" t="s">
        <v>282</v>
      </c>
      <c r="C91" s="147" t="s">
        <v>283</v>
      </c>
      <c r="D91" s="143" t="s">
        <v>281</v>
      </c>
      <c r="E91" s="143">
        <v>1262</v>
      </c>
      <c r="F91" s="260"/>
      <c r="G91" s="144">
        <f t="shared" si="3"/>
        <v>0</v>
      </c>
    </row>
    <row r="92" spans="1:7" s="25" customFormat="1" x14ac:dyDescent="0.25">
      <c r="A92" s="140">
        <f t="shared" si="4"/>
        <v>88</v>
      </c>
      <c r="B92" s="153" t="s">
        <v>125</v>
      </c>
      <c r="C92" s="147" t="s">
        <v>126</v>
      </c>
      <c r="D92" s="143" t="s">
        <v>66</v>
      </c>
      <c r="E92" s="160">
        <v>1</v>
      </c>
      <c r="F92" s="260"/>
      <c r="G92" s="144">
        <f t="shared" si="3"/>
        <v>0</v>
      </c>
    </row>
    <row r="93" spans="1:7" s="25" customFormat="1" x14ac:dyDescent="0.25">
      <c r="A93" s="140">
        <f t="shared" si="4"/>
        <v>89</v>
      </c>
      <c r="B93" s="153" t="s">
        <v>127</v>
      </c>
      <c r="C93" s="147" t="s">
        <v>128</v>
      </c>
      <c r="D93" s="143" t="s">
        <v>66</v>
      </c>
      <c r="E93" s="143">
        <v>1</v>
      </c>
      <c r="F93" s="260"/>
      <c r="G93" s="144">
        <f t="shared" si="3"/>
        <v>0</v>
      </c>
    </row>
    <row r="94" spans="1:7" s="25" customFormat="1" x14ac:dyDescent="0.25">
      <c r="A94" s="140">
        <f t="shared" si="4"/>
        <v>90</v>
      </c>
      <c r="B94" s="153" t="s">
        <v>284</v>
      </c>
      <c r="C94" s="147" t="s">
        <v>285</v>
      </c>
      <c r="D94" s="143" t="s">
        <v>66</v>
      </c>
      <c r="E94" s="160">
        <v>1</v>
      </c>
      <c r="F94" s="260"/>
      <c r="G94" s="144">
        <f t="shared" si="3"/>
        <v>0</v>
      </c>
    </row>
    <row r="95" spans="1:7" s="25" customFormat="1" x14ac:dyDescent="0.25">
      <c r="A95" s="140">
        <f t="shared" si="4"/>
        <v>91</v>
      </c>
      <c r="B95" s="153" t="s">
        <v>286</v>
      </c>
      <c r="C95" s="147" t="s">
        <v>287</v>
      </c>
      <c r="D95" s="143" t="s">
        <v>66</v>
      </c>
      <c r="E95" s="140">
        <v>1</v>
      </c>
      <c r="F95" s="260"/>
      <c r="G95" s="144">
        <f t="shared" si="3"/>
        <v>0</v>
      </c>
    </row>
    <row r="96" spans="1:7" s="25" customFormat="1" x14ac:dyDescent="0.25">
      <c r="A96" s="140">
        <f t="shared" si="4"/>
        <v>92</v>
      </c>
      <c r="B96" s="153" t="s">
        <v>129</v>
      </c>
      <c r="C96" s="147" t="s">
        <v>130</v>
      </c>
      <c r="D96" s="143" t="s">
        <v>281</v>
      </c>
      <c r="E96" s="143">
        <v>1397</v>
      </c>
      <c r="F96" s="260"/>
      <c r="G96" s="144">
        <f t="shared" si="3"/>
        <v>0</v>
      </c>
    </row>
    <row r="97" spans="1:7" s="25" customFormat="1" x14ac:dyDescent="0.25">
      <c r="A97" s="140">
        <f t="shared" si="4"/>
        <v>93</v>
      </c>
      <c r="B97" s="153" t="s">
        <v>131</v>
      </c>
      <c r="C97" s="147" t="s">
        <v>132</v>
      </c>
      <c r="D97" s="143" t="s">
        <v>66</v>
      </c>
      <c r="E97" s="143">
        <v>8</v>
      </c>
      <c r="F97" s="260"/>
      <c r="G97" s="144">
        <f t="shared" si="3"/>
        <v>0</v>
      </c>
    </row>
    <row r="98" spans="1:7" s="25" customFormat="1" x14ac:dyDescent="0.25">
      <c r="A98" s="140">
        <f t="shared" si="4"/>
        <v>94</v>
      </c>
      <c r="B98" s="153" t="s">
        <v>133</v>
      </c>
      <c r="C98" s="147" t="s">
        <v>134</v>
      </c>
      <c r="D98" s="143" t="s">
        <v>66</v>
      </c>
      <c r="E98" s="143">
        <v>8</v>
      </c>
      <c r="F98" s="260"/>
      <c r="G98" s="144">
        <f t="shared" si="3"/>
        <v>0</v>
      </c>
    </row>
    <row r="99" spans="1:7" s="25" customFormat="1" x14ac:dyDescent="0.25">
      <c r="A99" s="140">
        <f t="shared" si="4"/>
        <v>95</v>
      </c>
      <c r="B99" s="153" t="s">
        <v>288</v>
      </c>
      <c r="C99" s="147" t="s">
        <v>289</v>
      </c>
      <c r="D99" s="143" t="s">
        <v>66</v>
      </c>
      <c r="E99" s="143">
        <v>8</v>
      </c>
      <c r="F99" s="260"/>
      <c r="G99" s="144">
        <f t="shared" ref="G99:G118" si="5">SUM(E99*F99)</f>
        <v>0</v>
      </c>
    </row>
    <row r="100" spans="1:7" s="25" customFormat="1" ht="27.6" x14ac:dyDescent="0.25">
      <c r="A100" s="140">
        <f t="shared" si="4"/>
        <v>96</v>
      </c>
      <c r="B100" s="153" t="s">
        <v>135</v>
      </c>
      <c r="C100" s="147" t="s">
        <v>136</v>
      </c>
      <c r="D100" s="143" t="s">
        <v>66</v>
      </c>
      <c r="E100" s="143">
        <v>0</v>
      </c>
      <c r="F100" s="260"/>
      <c r="G100" s="144">
        <f t="shared" si="5"/>
        <v>0</v>
      </c>
    </row>
    <row r="101" spans="1:7" s="25" customFormat="1" x14ac:dyDescent="0.25">
      <c r="A101" s="140">
        <f t="shared" si="4"/>
        <v>97</v>
      </c>
      <c r="B101" s="153" t="s">
        <v>137</v>
      </c>
      <c r="C101" s="147" t="s">
        <v>138</v>
      </c>
      <c r="D101" s="143" t="s">
        <v>66</v>
      </c>
      <c r="E101" s="143">
        <v>8</v>
      </c>
      <c r="F101" s="260"/>
      <c r="G101" s="144">
        <f t="shared" si="5"/>
        <v>0</v>
      </c>
    </row>
    <row r="102" spans="1:7" s="25" customFormat="1" x14ac:dyDescent="0.25">
      <c r="A102" s="140">
        <f t="shared" si="4"/>
        <v>98</v>
      </c>
      <c r="B102" s="153" t="s">
        <v>139</v>
      </c>
      <c r="C102" s="147" t="s">
        <v>140</v>
      </c>
      <c r="D102" s="143" t="s">
        <v>66</v>
      </c>
      <c r="E102" s="143">
        <v>8</v>
      </c>
      <c r="F102" s="260"/>
      <c r="G102" s="144">
        <f t="shared" si="5"/>
        <v>0</v>
      </c>
    </row>
    <row r="103" spans="1:7" s="25" customFormat="1" x14ac:dyDescent="0.25">
      <c r="A103" s="140">
        <f t="shared" si="4"/>
        <v>99</v>
      </c>
      <c r="B103" s="153" t="s">
        <v>141</v>
      </c>
      <c r="C103" s="147" t="s">
        <v>142</v>
      </c>
      <c r="D103" s="143" t="s">
        <v>66</v>
      </c>
      <c r="E103" s="143">
        <v>0</v>
      </c>
      <c r="F103" s="260"/>
      <c r="G103" s="144">
        <f t="shared" si="5"/>
        <v>0</v>
      </c>
    </row>
    <row r="104" spans="1:7" s="25" customFormat="1" x14ac:dyDescent="0.25">
      <c r="A104" s="140">
        <f t="shared" si="4"/>
        <v>100</v>
      </c>
      <c r="B104" s="153" t="s">
        <v>143</v>
      </c>
      <c r="C104" s="147" t="s">
        <v>144</v>
      </c>
      <c r="D104" s="143" t="s">
        <v>66</v>
      </c>
      <c r="E104" s="143">
        <v>6</v>
      </c>
      <c r="F104" s="260"/>
      <c r="G104" s="144">
        <f t="shared" si="5"/>
        <v>0</v>
      </c>
    </row>
    <row r="105" spans="1:7" s="25" customFormat="1" x14ac:dyDescent="0.25">
      <c r="A105" s="140">
        <f t="shared" si="4"/>
        <v>101</v>
      </c>
      <c r="B105" s="153" t="s">
        <v>145</v>
      </c>
      <c r="C105" s="147" t="s">
        <v>146</v>
      </c>
      <c r="D105" s="143" t="s">
        <v>66</v>
      </c>
      <c r="E105" s="143">
        <v>6</v>
      </c>
      <c r="F105" s="260"/>
      <c r="G105" s="144">
        <f t="shared" si="5"/>
        <v>0</v>
      </c>
    </row>
    <row r="106" spans="1:7" s="25" customFormat="1" x14ac:dyDescent="0.25">
      <c r="A106" s="140">
        <f t="shared" si="4"/>
        <v>102</v>
      </c>
      <c r="B106" s="153" t="s">
        <v>290</v>
      </c>
      <c r="C106" s="147" t="s">
        <v>291</v>
      </c>
      <c r="D106" s="143" t="s">
        <v>66</v>
      </c>
      <c r="E106" s="143">
        <v>16</v>
      </c>
      <c r="F106" s="260"/>
      <c r="G106" s="144">
        <f t="shared" si="5"/>
        <v>0</v>
      </c>
    </row>
    <row r="107" spans="1:7" s="25" customFormat="1" x14ac:dyDescent="0.25">
      <c r="A107" s="140">
        <f t="shared" si="4"/>
        <v>103</v>
      </c>
      <c r="B107" s="153">
        <v>66900530</v>
      </c>
      <c r="C107" s="147" t="s">
        <v>147</v>
      </c>
      <c r="D107" s="143" t="s">
        <v>66</v>
      </c>
      <c r="E107" s="143">
        <v>1</v>
      </c>
      <c r="F107" s="260"/>
      <c r="G107" s="144">
        <f t="shared" si="5"/>
        <v>0</v>
      </c>
    </row>
    <row r="108" spans="1:7" s="25" customFormat="1" x14ac:dyDescent="0.25">
      <c r="A108" s="140">
        <f t="shared" si="4"/>
        <v>104</v>
      </c>
      <c r="B108" s="153">
        <v>66901001</v>
      </c>
      <c r="C108" s="147" t="s">
        <v>148</v>
      </c>
      <c r="D108" s="143" t="s">
        <v>111</v>
      </c>
      <c r="E108" s="143">
        <v>1</v>
      </c>
      <c r="F108" s="260"/>
      <c r="G108" s="144">
        <f t="shared" si="5"/>
        <v>0</v>
      </c>
    </row>
    <row r="109" spans="1:7" s="25" customFormat="1" x14ac:dyDescent="0.25">
      <c r="A109" s="140">
        <f t="shared" si="4"/>
        <v>105</v>
      </c>
      <c r="B109" s="153">
        <v>66901003</v>
      </c>
      <c r="C109" s="147" t="s">
        <v>149</v>
      </c>
      <c r="D109" s="143" t="s">
        <v>111</v>
      </c>
      <c r="E109" s="143">
        <v>1</v>
      </c>
      <c r="F109" s="260"/>
      <c r="G109" s="144">
        <f t="shared" si="5"/>
        <v>0</v>
      </c>
    </row>
    <row r="110" spans="1:7" s="25" customFormat="1" x14ac:dyDescent="0.25">
      <c r="A110" s="140">
        <f t="shared" si="4"/>
        <v>106</v>
      </c>
      <c r="B110" s="153">
        <v>66901006</v>
      </c>
      <c r="C110" s="147" t="s">
        <v>292</v>
      </c>
      <c r="D110" s="143" t="s">
        <v>293</v>
      </c>
      <c r="E110" s="143">
        <v>15</v>
      </c>
      <c r="F110" s="260"/>
      <c r="G110" s="144">
        <f t="shared" si="5"/>
        <v>0</v>
      </c>
    </row>
    <row r="111" spans="1:7" s="25" customFormat="1" x14ac:dyDescent="0.25">
      <c r="A111" s="140">
        <f t="shared" si="4"/>
        <v>107</v>
      </c>
      <c r="B111" s="153">
        <v>66900200</v>
      </c>
      <c r="C111" s="147" t="s">
        <v>150</v>
      </c>
      <c r="D111" s="148" t="s">
        <v>63</v>
      </c>
      <c r="E111" s="143">
        <v>2127</v>
      </c>
      <c r="F111" s="260"/>
      <c r="G111" s="144">
        <f t="shared" si="5"/>
        <v>0</v>
      </c>
    </row>
    <row r="112" spans="1:7" s="25" customFormat="1" x14ac:dyDescent="0.25">
      <c r="A112" s="140">
        <f t="shared" si="4"/>
        <v>108</v>
      </c>
      <c r="B112" s="153" t="s">
        <v>294</v>
      </c>
      <c r="C112" s="147" t="s">
        <v>295</v>
      </c>
      <c r="D112" s="143" t="s">
        <v>66</v>
      </c>
      <c r="E112" s="143">
        <v>0</v>
      </c>
      <c r="F112" s="260"/>
      <c r="G112" s="144">
        <f t="shared" si="5"/>
        <v>0</v>
      </c>
    </row>
    <row r="113" spans="1:7" s="25" customFormat="1" ht="27.6" x14ac:dyDescent="0.25">
      <c r="A113" s="140">
        <f t="shared" si="4"/>
        <v>109</v>
      </c>
      <c r="B113" s="153" t="s">
        <v>296</v>
      </c>
      <c r="C113" s="147" t="s">
        <v>297</v>
      </c>
      <c r="D113" s="143" t="s">
        <v>66</v>
      </c>
      <c r="E113" s="143">
        <v>3</v>
      </c>
      <c r="F113" s="260"/>
      <c r="G113" s="144">
        <f t="shared" si="5"/>
        <v>0</v>
      </c>
    </row>
    <row r="114" spans="1:7" s="25" customFormat="1" x14ac:dyDescent="0.25">
      <c r="A114" s="140">
        <f t="shared" si="4"/>
        <v>110</v>
      </c>
      <c r="B114" s="153" t="s">
        <v>298</v>
      </c>
      <c r="C114" s="147" t="s">
        <v>299</v>
      </c>
      <c r="D114" s="143" t="s">
        <v>83</v>
      </c>
      <c r="E114" s="143">
        <v>0</v>
      </c>
      <c r="F114" s="260"/>
      <c r="G114" s="144">
        <f t="shared" si="5"/>
        <v>0</v>
      </c>
    </row>
    <row r="115" spans="1:7" s="25" customFormat="1" x14ac:dyDescent="0.25">
      <c r="A115" s="151">
        <f t="shared" si="4"/>
        <v>111</v>
      </c>
      <c r="B115" s="153" t="s">
        <v>300</v>
      </c>
      <c r="C115" s="147" t="s">
        <v>301</v>
      </c>
      <c r="D115" s="143" t="s">
        <v>83</v>
      </c>
      <c r="E115" s="143">
        <v>0</v>
      </c>
      <c r="F115" s="260"/>
      <c r="G115" s="144">
        <f t="shared" si="5"/>
        <v>0</v>
      </c>
    </row>
    <row r="116" spans="1:7" s="25" customFormat="1" x14ac:dyDescent="0.25">
      <c r="A116" s="151">
        <f t="shared" si="4"/>
        <v>112</v>
      </c>
      <c r="B116" s="153">
        <v>35300060</v>
      </c>
      <c r="C116" s="147" t="s">
        <v>303</v>
      </c>
      <c r="D116" s="143" t="s">
        <v>304</v>
      </c>
      <c r="E116" s="143">
        <v>0</v>
      </c>
      <c r="F116" s="260"/>
      <c r="G116" s="144">
        <f t="shared" si="5"/>
        <v>0</v>
      </c>
    </row>
    <row r="117" spans="1:7" s="25" customFormat="1" ht="27.6" x14ac:dyDescent="0.25">
      <c r="A117" s="151">
        <f t="shared" si="4"/>
        <v>113</v>
      </c>
      <c r="B117" s="153" t="s">
        <v>305</v>
      </c>
      <c r="C117" s="147" t="s">
        <v>306</v>
      </c>
      <c r="D117" s="143" t="s">
        <v>68</v>
      </c>
      <c r="E117" s="143">
        <v>88</v>
      </c>
      <c r="F117" s="260"/>
      <c r="G117" s="144">
        <f t="shared" si="5"/>
        <v>0</v>
      </c>
    </row>
    <row r="118" spans="1:7" s="25" customFormat="1" ht="15" thickBot="1" x14ac:dyDescent="0.3">
      <c r="A118" s="151">
        <f t="shared" si="4"/>
        <v>114</v>
      </c>
      <c r="B118" s="153" t="s">
        <v>175</v>
      </c>
      <c r="C118" s="147" t="s">
        <v>307</v>
      </c>
      <c r="D118" s="143" t="s">
        <v>68</v>
      </c>
      <c r="E118" s="143">
        <v>114</v>
      </c>
      <c r="F118" s="260"/>
      <c r="G118" s="144">
        <f t="shared" si="5"/>
        <v>0</v>
      </c>
    </row>
    <row r="119" spans="1:7" s="25" customFormat="1" ht="16.2" thickBot="1" x14ac:dyDescent="0.35">
      <c r="A119" s="131">
        <v>115</v>
      </c>
      <c r="B119" s="232" t="s">
        <v>190</v>
      </c>
      <c r="C119" s="232"/>
      <c r="D119" s="232"/>
      <c r="E119" s="232"/>
      <c r="F119" s="232"/>
      <c r="G119" s="55">
        <f>SUM(G3:G118)</f>
        <v>0</v>
      </c>
    </row>
    <row r="120" spans="1:7" s="25" customFormat="1" x14ac:dyDescent="0.3">
      <c r="A120" s="40"/>
      <c r="B120" s="40"/>
      <c r="C120" s="41"/>
      <c r="D120" s="40"/>
      <c r="E120" s="40"/>
      <c r="F120" s="40"/>
      <c r="G120" s="40"/>
    </row>
    <row r="121" spans="1:7" s="25" customFormat="1" x14ac:dyDescent="0.3">
      <c r="A121" s="40"/>
      <c r="B121" s="40"/>
      <c r="C121" s="41"/>
      <c r="D121" s="40"/>
      <c r="E121" s="40"/>
      <c r="F121" s="40"/>
      <c r="G121" s="40"/>
    </row>
    <row r="122" spans="1:7" s="25" customFormat="1" x14ac:dyDescent="0.3">
      <c r="A122" s="26"/>
      <c r="B122" s="26"/>
      <c r="C122" s="27"/>
      <c r="D122" s="26"/>
      <c r="E122" s="26"/>
      <c r="F122" s="26"/>
      <c r="G122" s="26"/>
    </row>
    <row r="123" spans="1:7" s="25" customFormat="1" x14ac:dyDescent="0.3">
      <c r="A123" s="26"/>
      <c r="B123" s="26"/>
      <c r="C123" s="27"/>
      <c r="D123" s="26"/>
      <c r="E123" s="26"/>
      <c r="F123" s="26"/>
      <c r="G123" s="26"/>
    </row>
    <row r="124" spans="1:7" s="25" customFormat="1" x14ac:dyDescent="0.3">
      <c r="A124" s="26"/>
      <c r="B124" s="26"/>
      <c r="C124" s="27"/>
      <c r="D124" s="26"/>
      <c r="E124" s="26"/>
      <c r="F124" s="26"/>
      <c r="G124" s="26"/>
    </row>
    <row r="125" spans="1:7" s="25" customFormat="1" x14ac:dyDescent="0.3">
      <c r="A125" s="26"/>
      <c r="B125" s="26"/>
      <c r="C125" s="27"/>
      <c r="D125" s="26"/>
      <c r="E125" s="26"/>
      <c r="F125" s="26"/>
      <c r="G125" s="26"/>
    </row>
    <row r="126" spans="1:7" s="25" customFormat="1" x14ac:dyDescent="0.3">
      <c r="A126" s="26"/>
      <c r="B126" s="26"/>
      <c r="C126" s="27"/>
      <c r="D126" s="26"/>
      <c r="E126" s="26"/>
      <c r="F126" s="26"/>
      <c r="G126" s="26"/>
    </row>
    <row r="127" spans="1:7" s="25" customFormat="1" x14ac:dyDescent="0.3">
      <c r="A127" s="26"/>
      <c r="B127" s="26"/>
      <c r="C127" s="27"/>
      <c r="D127" s="26"/>
      <c r="E127" s="26"/>
      <c r="F127" s="26"/>
      <c r="G127" s="26"/>
    </row>
    <row r="128" spans="1:7" s="25" customFormat="1" x14ac:dyDescent="0.3">
      <c r="A128" s="26"/>
      <c r="B128" s="26"/>
      <c r="C128" s="27"/>
      <c r="D128" s="26"/>
      <c r="E128" s="26"/>
      <c r="F128" s="26"/>
      <c r="G128" s="26"/>
    </row>
    <row r="129" spans="1:7" s="25" customFormat="1" x14ac:dyDescent="0.3">
      <c r="A129" s="26"/>
      <c r="B129" s="26"/>
      <c r="C129" s="27"/>
      <c r="D129" s="26"/>
      <c r="E129" s="26"/>
      <c r="F129" s="26"/>
      <c r="G129" s="26"/>
    </row>
    <row r="130" spans="1:7" s="25" customFormat="1" x14ac:dyDescent="0.3">
      <c r="A130" s="26"/>
      <c r="B130" s="26"/>
      <c r="C130" s="27"/>
      <c r="D130" s="26"/>
      <c r="E130" s="26"/>
      <c r="F130" s="26"/>
      <c r="G130" s="26"/>
    </row>
    <row r="131" spans="1:7" s="25" customFormat="1" x14ac:dyDescent="0.3">
      <c r="A131" s="26"/>
      <c r="B131" s="26"/>
      <c r="C131" s="27"/>
      <c r="D131" s="26"/>
      <c r="E131" s="26"/>
      <c r="F131" s="26"/>
      <c r="G131" s="26"/>
    </row>
    <row r="132" spans="1:7" s="25" customFormat="1" x14ac:dyDescent="0.3">
      <c r="A132" s="26"/>
      <c r="B132" s="26"/>
      <c r="C132" s="27"/>
      <c r="D132" s="26"/>
      <c r="E132" s="26"/>
      <c r="F132" s="26"/>
      <c r="G132" s="26"/>
    </row>
  </sheetData>
  <sheetProtection algorithmName="SHA-512" hashValue="ErhXp+s/ao0F/NPJzTIBkFe6vaz2ieHpADQeIuIGpY9u9iOUfA/8b0ZKLBDWEGLfTvPPvmn8X9cOCTSKQmcZsg==" saltValue="jWdJSrapKx8m1hzGPrIwWA==" spinCount="100000" sheet="1" objects="1" scenarios="1" selectLockedCells="1"/>
  <mergeCells count="2">
    <mergeCell ref="A1:G1"/>
    <mergeCell ref="B119:F119"/>
  </mergeCells>
  <pageMargins left="0.7" right="0.7" top="0.75" bottom="0.75" header="0.3" footer="0.3"/>
  <pageSetup paperSize="17" scale="59" fitToHeight="0" orientation="portrait" r:id="rId1"/>
  <rowBreaks count="1" manualBreakCount="1">
    <brk id="6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Master Bid Tab</vt:lpstr>
      <vt:lpstr>Award Criteria Figure</vt:lpstr>
      <vt:lpstr>N. Mason Ave.</vt:lpstr>
      <vt:lpstr>W. 56th St</vt:lpstr>
      <vt:lpstr>S. Hoyne Ave.</vt:lpstr>
      <vt:lpstr>'Award Criteria Figure'!Print_Area</vt:lpstr>
      <vt:lpstr>'Master Bid Tab'!Print_Area</vt:lpstr>
      <vt:lpstr>'N. Mason Ave.'!Print_Area</vt:lpstr>
      <vt:lpstr>'S. Hoyne Ave.'!Print_Area</vt:lpstr>
      <vt:lpstr>'W. 56th St'!Print_Area</vt:lpstr>
      <vt:lpstr>'N. Mason Ave.'!Print_Titles</vt:lpstr>
      <vt:lpstr>'S. Hoyne Ave.'!Print_Titles</vt:lpstr>
      <vt:lpstr>'W. 56th 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Montenegro, Patricia</dc:creator>
  <cp:keywords/>
  <dc:description/>
  <cp:lastModifiedBy>Patricia Montenegro</cp:lastModifiedBy>
  <cp:revision/>
  <dcterms:created xsi:type="dcterms:W3CDTF">2018-01-03T19:56:21Z</dcterms:created>
  <dcterms:modified xsi:type="dcterms:W3CDTF">2025-04-14T22:03:37Z</dcterms:modified>
  <cp:category/>
  <cp:contentStatus/>
</cp:coreProperties>
</file>