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Q:\Chicago Department of Transportation\Alleys\Package 6\Construction\04_IFB\"/>
    </mc:Choice>
  </mc:AlternateContent>
  <xr:revisionPtr revIDLastSave="0" documentId="8_{ACE38110-8047-4370-B7D7-8E0D637F79AB}" xr6:coauthVersionLast="47" xr6:coauthVersionMax="47" xr10:uidLastSave="{00000000-0000-0000-0000-000000000000}"/>
  <bookViews>
    <workbookView xWindow="-110" yWindow="-110" windowWidth="19420" windowHeight="11500" xr2:uid="{00000000-000D-0000-FFFF-FFFF00000000}"/>
  </bookViews>
  <sheets>
    <sheet name="Master Bid Tab" sheetId="1" r:id="rId1"/>
    <sheet name="Award Criteria Figure" sheetId="5" r:id="rId2"/>
    <sheet name="22921 ARMITAGE" sheetId="9" r:id="rId3"/>
    <sheet name="22922 16TH ST." sheetId="14" r:id="rId4"/>
    <sheet name="22923 WILMOT" sheetId="15" r:id="rId5"/>
    <sheet name="22924 23RD ST." sheetId="16" r:id="rId6"/>
    <sheet name="22925 ARGYLE " sheetId="17" r:id="rId7"/>
    <sheet name="22926 GREENLEAF" sheetId="19" r:id="rId8"/>
  </sheets>
  <externalReferences>
    <externalReference r:id="rId9"/>
    <externalReference r:id="rId10"/>
  </externalReferences>
  <definedNames>
    <definedName name="_xlnm.Print_Area" localSheetId="2">'22921 ARMITAGE'!$A$1:$G$67</definedName>
    <definedName name="_xlnm.Print_Area" localSheetId="3">'22922 16TH ST.'!$A$1:$G$67</definedName>
    <definedName name="_xlnm.Print_Area" localSheetId="4">'22923 WILMOT'!$A$1:$G$67</definedName>
    <definedName name="_xlnm.Print_Area" localSheetId="5">'22924 23RD ST.'!$A$1:$G$67</definedName>
    <definedName name="_xlnm.Print_Area" localSheetId="6">'22925 ARGYLE '!$A$1:$G$67</definedName>
    <definedName name="_xlnm.Print_Area" localSheetId="7">'22926 GREENLEAF'!$A$1:$G$67</definedName>
    <definedName name="_xlnm.Print_Area" localSheetId="1">'Award Criteria Figure'!$A$1:$C$48</definedName>
    <definedName name="_xlnm.Print_Area" localSheetId="0">'Master Bid Tab'!$A$1:$D$66</definedName>
    <definedName name="_xlnm.Print_Titles" localSheetId="2">'22921 ARMITAGE'!$2:$2</definedName>
    <definedName name="_xlnm.Print_Titles" localSheetId="3">'22922 16TH ST.'!$2:$2</definedName>
    <definedName name="_xlnm.Print_Titles" localSheetId="4">'22923 WILMOT'!$2:$2</definedName>
    <definedName name="_xlnm.Print_Titles" localSheetId="5">'22924 23RD ST.'!$2:$2</definedName>
    <definedName name="_xlnm.Print_Titles" localSheetId="6">'22925 ARGYLE '!$2:$2</definedName>
    <definedName name="_xlnm.Print_Titles" localSheetId="7">'22926 GREENLEAF'!$2:$2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9" l="1"/>
  <c r="G67" i="14"/>
  <c r="G67" i="15"/>
  <c r="G67" i="16"/>
  <c r="G67" i="17"/>
  <c r="G67" i="19"/>
  <c r="G66" i="19"/>
  <c r="G65" i="19"/>
  <c r="G64" i="19"/>
  <c r="G63" i="19"/>
  <c r="G62" i="19"/>
  <c r="G61" i="19"/>
  <c r="G60" i="19"/>
  <c r="G59" i="19"/>
  <c r="G58" i="19"/>
  <c r="G57" i="19"/>
  <c r="G56" i="19"/>
  <c r="G55" i="19"/>
  <c r="G54" i="19"/>
  <c r="G53" i="19"/>
  <c r="G66" i="17"/>
  <c r="G65" i="17"/>
  <c r="G64" i="17"/>
  <c r="G63" i="17"/>
  <c r="G62" i="17"/>
  <c r="G61" i="17"/>
  <c r="G60" i="17"/>
  <c r="G59" i="17"/>
  <c r="G58" i="17"/>
  <c r="G57" i="17"/>
  <c r="G56" i="17"/>
  <c r="G55" i="17"/>
  <c r="G54" i="17"/>
  <c r="G53" i="17"/>
  <c r="G66" i="16"/>
  <c r="G65" i="16"/>
  <c r="G64" i="16"/>
  <c r="G63" i="16"/>
  <c r="G62" i="16"/>
  <c r="G61" i="16"/>
  <c r="G60" i="16"/>
  <c r="G59" i="16"/>
  <c r="G58" i="16"/>
  <c r="G57" i="16"/>
  <c r="G56" i="16"/>
  <c r="G55" i="16"/>
  <c r="G54" i="16"/>
  <c r="G53" i="16"/>
  <c r="G52" i="16"/>
  <c r="G51" i="16"/>
  <c r="G50" i="16"/>
  <c r="G58" i="15" l="1"/>
  <c r="G59" i="15"/>
  <c r="G60" i="15"/>
  <c r="G61" i="15"/>
  <c r="G62" i="15"/>
  <c r="G63" i="15"/>
  <c r="G64" i="15"/>
  <c r="G65" i="15"/>
  <c r="G66" i="15"/>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53" i="15"/>
  <c r="G54" i="15"/>
  <c r="G55" i="15"/>
  <c r="G56" i="15"/>
  <c r="G57" i="15"/>
  <c r="G53" i="14"/>
  <c r="G54" i="14"/>
  <c r="G55" i="14"/>
  <c r="G56" i="14"/>
  <c r="G57" i="14"/>
  <c r="G58" i="14"/>
  <c r="G59" i="14"/>
  <c r="G60" i="14"/>
  <c r="G61" i="14"/>
  <c r="G62" i="14"/>
  <c r="G63" i="14"/>
  <c r="G64" i="14"/>
  <c r="G65" i="14"/>
  <c r="G66" i="14"/>
  <c r="G52" i="17" l="1"/>
  <c r="G51" i="17"/>
  <c r="G50" i="17"/>
  <c r="G49" i="17"/>
  <c r="G48" i="17"/>
  <c r="G47" i="17"/>
  <c r="G3" i="15" l="1"/>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B2" i="19"/>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D45" i="1" l="1"/>
  <c r="D48" i="1" s="1"/>
  <c r="G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2" i="15" l="1"/>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9" l="1"/>
  <c r="D38" i="1" l="1"/>
  <c r="B2" i="17"/>
  <c r="D31" i="1"/>
  <c r="B2" i="16"/>
  <c r="D24" i="1"/>
  <c r="B2" i="15"/>
  <c r="D17" i="1"/>
  <c r="D20" i="1" s="1"/>
  <c r="B2" i="14"/>
  <c r="D41" i="1" l="1"/>
  <c r="D34" i="1"/>
  <c r="B2" i="9"/>
  <c r="D27" i="1" l="1"/>
  <c r="D10" i="1" l="1"/>
  <c r="D13" i="1" s="1"/>
  <c r="D51" i="1" s="1"/>
  <c r="C7" i="5"/>
  <c r="C10" i="5" l="1"/>
  <c r="C14" i="5" l="1"/>
  <c r="C16" i="5" s="1"/>
  <c r="C12" i="5"/>
  <c r="C22" i="5"/>
  <c r="C24" i="5" s="1"/>
  <c r="C30" i="5"/>
  <c r="C32" i="5" s="1"/>
  <c r="C18" i="5"/>
  <c r="C20" i="5" s="1"/>
  <c r="C26" i="5"/>
  <c r="C28" i="5" s="1"/>
  <c r="C34" i="5"/>
  <c r="C35" i="5" l="1"/>
  <c r="C36" i="5" s="1"/>
  <c r="C38" i="5" s="1"/>
  <c r="D52" i="1" s="1"/>
</calcChain>
</file>

<file path=xl/sharedStrings.xml><?xml version="1.0" encoding="utf-8"?>
<sst xmlns="http://schemas.openxmlformats.org/spreadsheetml/2006/main" count="1270" uniqueCount="172">
  <si>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</si>
  <si>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</si>
  <si>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</si>
  <si>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</si>
  <si>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</si>
  <si>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</si>
  <si>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</si>
  <si>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</si>
  <si>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</si>
  <si>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</si>
  <si>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</si>
  <si>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</si>
  <si>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</si>
  <si>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</si>
  <si>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</si>
  <si>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</si>
  <si>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</si>
  <si>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</si>
  <si>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</si>
  <si>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</si>
  <si>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</si>
  <si>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</si>
  <si>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</si>
  <si>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</si>
  <si>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</si>
  <si>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</si>
  <si>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</si>
  <si>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</si>
  <si>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</si>
  <si>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</si>
  <si>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</si>
  <si>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</si>
  <si>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</si>
  <si>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</si>
  <si>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</si>
  <si>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</si>
  <si>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</si>
  <si>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</si>
  <si>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</si>
  <si>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</si>
  <si>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</si>
  <si>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</si>
  <si>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</si>
  <si>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</si>
  <si>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</si>
  <si>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</si>
  <si>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</si>
  <si>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</si>
  <si>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</si>
  <si>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</si>
  <si>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</si>
  <si>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</si>
  <si>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</si>
  <si>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</si>
  <si>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</si>
  <si>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</si>
  <si>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</si>
  <si>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</si>
  <si>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</si>
  <si>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</si>
  <si>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</si>
  <si>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</si>
  <si>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</si>
  <si>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</si>
  <si>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</si>
  <si>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</si>
  <si>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t>
  </si>
  <si>
    <t>EARTH EXCAVATION (SOIL TO CCDD FACILITY)</t>
  </si>
  <si>
    <t>CU YD</t>
  </si>
  <si>
    <t>EARTH EXCAVATION (SOIL TO LANDFILL)</t>
  </si>
  <si>
    <t>PAVEMENT REMOVAL</t>
  </si>
  <si>
    <t>SQ YD</t>
  </si>
  <si>
    <t>DRIVEWAY AND ALLEY RETURN PAVEMENT REMOVAL</t>
  </si>
  <si>
    <t>CURB REMOVAL</t>
  </si>
  <si>
    <t>LIN FT</t>
  </si>
  <si>
    <t>COMBINATION CURB AND GUTTER REMOVAL</t>
  </si>
  <si>
    <t>SIDEWALK REMOVAL</t>
  </si>
  <si>
    <t>SQ FT</t>
  </si>
  <si>
    <t>ALLEY PAVEMENT REMOVAL</t>
  </si>
  <si>
    <t>GARAGE APRON REMOVAL</t>
  </si>
  <si>
    <t>HOT-MIX ASPHALT SURFACE REMOVAL, VARIABLE DEPTH</t>
  </si>
  <si>
    <t>SUB-BASE GRANULAR MATERIAL, TYPE B</t>
  </si>
  <si>
    <t>TRENCH BACKFILL</t>
  </si>
  <si>
    <t>CRUSHED STONE (TEMPORARY USE)</t>
  </si>
  <si>
    <t>TON</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</si>
  <si>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</si>
  <si>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</si>
  <si>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</si>
  <si>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</si>
  <si>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</si>
  <si>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</si>
  <si>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PORTLAND CEMENT CONCRETE SIDEWALK, 5 IN</t>
  </si>
  <si>
    <t>PORTLAND CEMENT CONCRETE ADA CURB RAMP, 5 IN</t>
  </si>
  <si>
    <t>HIGH EARLY STRENGTH PORTLAND CEMENT CONCRETE ADA CURB RAMP, 8 IN</t>
  </si>
  <si>
    <t>DRILL AND GROUT DOWEL AND TIE BARS</t>
  </si>
  <si>
    <t>EACH</t>
  </si>
  <si>
    <t>BITUMINOUS MATERIALS (TACK COAT)</t>
  </si>
  <si>
    <t>POUND</t>
  </si>
  <si>
    <t>HOT-MIX ASPHALT SURFACE COURSE, IL-9.5LH, MIX "C", N30 (CDOT)</t>
  </si>
  <si>
    <t>HOT-MIX ASPHALT SURFACE COURSE, PATCH, N30 (6 FT OR LESS)</t>
  </si>
  <si>
    <t>CONCRETE CURB, TYPE B</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</si>
  <si>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</si>
  <si>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</si>
  <si>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</si>
  <si>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</si>
  <si>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CATCH BASIN, TYPE A, 4 FT DIAMETER, TYPE 1 FRAME, OPEN LID (CITY OF CHICAGO)</t>
  </si>
  <si>
    <t>DRAINAGE AND UTILITY STRUCTURES TO BE ADJUSTED</t>
  </si>
  <si>
    <t>VORTEX RESTRICTOR</t>
  </si>
  <si>
    <t>EXISTING SEWER TO BE REMOVED</t>
  </si>
  <si>
    <t>REMOVING MANHOLES</t>
  </si>
  <si>
    <t>REMOVING CATCH BASINS</t>
  </si>
  <si>
    <t>SEWER CLEANING AND TELEVISING (24 IN DIAMETER OR LESS)</t>
  </si>
  <si>
    <t>PULVERIZED TOPSOIL MIX</t>
  </si>
  <si>
    <t>HYDRAULIC SEEDING, CLASS 1A</t>
  </si>
  <si>
    <t>CONSTRUCTION SIGNS</t>
  </si>
  <si>
    <t>PREMOLDED RUBBER SPEED HUMPS</t>
  </si>
  <si>
    <t>STORM SEWERS, DUCTILE IRON PIPE, 8 IN</t>
  </si>
  <si>
    <t>STORM SEWERS, EXTRA STRENGTH VITRIFIED CLAY PIPE, 8 IN</t>
  </si>
  <si>
    <t>STORM SEWERS, EXTRA STRENGTH VITRIFIED CLAY PIPE, 10 IN</t>
  </si>
  <si>
    <t>STORM SEWERS, EXTRA STRENGTH VITRIFIED CLAY PIPE, 12 IN</t>
  </si>
  <si>
    <t>Chicago Department of Transporation ('CDOT') - Alleys (Various Locations) Package 6</t>
  </si>
  <si>
    <t>C1627</t>
  </si>
  <si>
    <t>22921 22922 22923 22924 22925 22926  (6 Locations)</t>
  </si>
  <si>
    <t>22921 - ARMITAGE</t>
  </si>
  <si>
    <t xml:space="preserve"> ARMITAGE</t>
  </si>
  <si>
    <t>22922 - 16TH STREET</t>
  </si>
  <si>
    <t>WILMOT</t>
  </si>
  <si>
    <t>22923 - WILMOT</t>
  </si>
  <si>
    <t>23RD ST.</t>
  </si>
  <si>
    <t>16TH ST.</t>
  </si>
  <si>
    <t>ARGYLE</t>
  </si>
  <si>
    <t>GREENLEAF</t>
  </si>
  <si>
    <t>22925 - ARGYLE</t>
  </si>
  <si>
    <t>22924 - 23RD ST.</t>
  </si>
  <si>
    <t>22926 - GREENLEAF</t>
  </si>
  <si>
    <r>
      <t xml:space="preserve">GRAND TOTAL BASE BID - ALL ALLEYS </t>
    </r>
    <r>
      <rPr>
        <b/>
        <sz val="12"/>
        <color theme="5" tint="-0.249977111117893"/>
        <rFont val="Arial Narrow"/>
        <family val="2"/>
      </rPr>
      <t>(Total of Lines 4, 8, 12, 16, 20, 24)</t>
    </r>
  </si>
  <si>
    <t xml:space="preserve">Base Work Only (Lines 1, 5, 9, 13, 17 and 21) automatically poulates from each Schedule of Prices Worksheet </t>
  </si>
  <si>
    <t>Equals Total of Lines 4, 8, 12, 16, 20, and 24.  Total Base Bid automatically populates.</t>
  </si>
  <si>
    <t>Based on Line 25 (Grand Totat Base Bid figure).  Grand Total Award Criteria Figure (Line 26) automatically populates from Award Criteria Figure Worksheet.</t>
  </si>
  <si>
    <r>
      <rPr>
        <b/>
        <sz val="14"/>
        <rFont val="Arial Narrow"/>
        <family val="2"/>
      </rPr>
      <t>SCHEDULE OF PRICES</t>
    </r>
    <r>
      <rPr>
        <b/>
        <sz val="10"/>
        <rFont val="Arial Narrow"/>
        <family val="2"/>
      </rPr>
      <t xml:space="preserve">
CHICAGO DEPARTMENT OF TRANSPORTATION ('CDOT') CAPITAL PROGRAM - ALLEYS (VARIOUS LOCATIONS) - PACKAGE 6
LOCATION: W. ARMITAGE AVE./ W. CORTLAND ST./N. ALBANY AVE./N. WHIPPLE ST. 
 CDOT PROJECT NO.: #U-5-241/PBC PROJECT NO.: 22921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</si>
  <si>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22921/#U-5-241 - ARMITAGE</t>
  </si>
  <si>
    <r>
      <rPr>
        <b/>
        <sz val="14"/>
        <rFont val="Arial Narrow"/>
        <family val="2"/>
      </rPr>
      <t>SCHEDULE OF PRICES</t>
    </r>
    <r>
      <rPr>
        <b/>
        <sz val="10"/>
        <rFont val="Arial Narrow"/>
        <family val="2"/>
      </rPr>
      <t xml:space="preserve">
CHICAGO DEPARTMENT OF TRANSPORTATION ('CDOT') CAPITAL PROGRAM - ALLEYS (VARIOUS LOCATIONS) - PACKAGE 6
LOCATION: W. 16TH ST./W. OGDEN AVE./S. CENTRAL PARK AVE./S. DRAKE AVE.
 CDOT PROJECT NO.: #U-5-241/PBC PROJECT NO.: 22922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</si>
  <si>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22922/#U-5-241 - 16TH ST.</t>
  </si>
  <si>
    <r>
      <rPr>
        <b/>
        <sz val="14"/>
        <rFont val="Arial Narrow"/>
        <family val="2"/>
      </rPr>
      <t>SCHEDULE OF PRICES</t>
    </r>
    <r>
      <rPr>
        <b/>
        <sz val="10"/>
        <rFont val="Arial Narrow"/>
        <family val="2"/>
      </rPr>
      <t xml:space="preserve">
CHICAGO DEPARTMENT OF TRANSPORTATION ('CDOT') CAPITAL PROGRAM - ALLEYS (VARIOUS LOCATIONS) - PACKAGE 6
LOCATION: N. WILMOT AVE./N. MILWAUKEE AVE./N. OAKLEY AVE./N. LEAVITT ST. 
 CDOT PROJECT NO.:#U-5-241/PBC PROJECT NO.: 22923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</si>
  <si>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22923/#U-5-241 - WILMOT</t>
  </si>
  <si>
    <r>
      <rPr>
        <b/>
        <sz val="14"/>
        <rFont val="Arial Narrow"/>
        <family val="2"/>
      </rPr>
      <t>SCHEDULE OF PRICES</t>
    </r>
    <r>
      <rPr>
        <b/>
        <sz val="10"/>
        <rFont val="Arial Narrow"/>
        <family val="2"/>
      </rPr>
      <t xml:space="preserve">
CHICAGO DEPARTMENT OF TRANSPORTATION ('CDOT') CAPITAL PROGRAM - ALLEYS (VARIOUS LOCATIONS) - PACKAGE 6
LOCATION: W. 23RD ST./W. 23RD PL./S. OAKLEY AVE./S. LEAVITT ST.
 CDOT PROJECT NO.:#U-5-241/PBC PROJECT NO.: 22924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</si>
  <si>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22924/#U-5-241 - 23RD ST.</t>
  </si>
  <si>
    <r>
      <rPr>
        <b/>
        <sz val="14"/>
        <rFont val="Arial Narrow"/>
        <family val="2"/>
      </rPr>
      <t>SCHEDULE OF PRICES</t>
    </r>
    <r>
      <rPr>
        <b/>
        <sz val="10"/>
        <rFont val="Arial Narrow"/>
        <family val="2"/>
      </rPr>
      <t xml:space="preserve">
CHICAGO DEPARTMENT OF TRANSPORTATION ('CDOT') CAPITAL PROGRAM - ALLEYS (VARIOUS LOCATIONS) - PACKAGE 6
LOCATION: W. ARGYLE ST./W. AINSLIE ST./N. HOYNE AVE./N. SEELEY AVE.
 CDOT PROJECT NO.:#U-5-241/PBC PROJECT NO.: 22925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</si>
  <si>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22925/#U-5-241 - ARGYLE</t>
  </si>
  <si>
    <r>
      <rPr>
        <b/>
        <sz val="14"/>
        <rFont val="Arial Narrow"/>
        <family val="2"/>
      </rPr>
      <t>SCHEDULE OF PRICES</t>
    </r>
    <r>
      <rPr>
        <b/>
        <sz val="10"/>
        <rFont val="Arial Narrow"/>
        <family val="2"/>
      </rPr>
      <t xml:space="preserve">
CHICAGO DEPARTMENT OF TRANSPORTATION ('CDOT') CAPITAL PROGRAM - ALLEYS (VARIOUS LOCATIONS) - PACKAGE 6
LOCATION: W. GREENLEAF AVE./W. LUNT AVE./N. GLENWOOD AVE./N. SHERIDAN RD.
 CDOT PROJECT NO.:#U-5-241/PBC PROJECT NO.: 22926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</si>
  <si>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22926/#U-5-241 - GREENLEAF</t>
  </si>
  <si>
    <t>CONCRETE ALLEY FILL, CA-1</t>
  </si>
  <si>
    <t>PERVIOUS AGGREGATE SUBBASE</t>
  </si>
  <si>
    <t>BEDDING AND VOID OPENING AGGREGATES FOR PERMEABLE PAVERS</t>
  </si>
  <si>
    <t>PORTLAND CEMENT CONCRETE BASE COURSE, 10 IN</t>
  </si>
  <si>
    <t>HIGH EARLY STRENGTH PORTLAND CEMENT CONCRETE BASE COURSE, 10 IN</t>
  </si>
  <si>
    <t>PERMEABLE CONCRETE BLOCK PAVERS</t>
  </si>
  <si>
    <t>HOT-MIX ASPHALT SURFACE COURSE, PATCH, N70 (6 FT OR LESS)</t>
  </si>
  <si>
    <t>INLETS, TYPE A, TYPE 1 FRAME, OPEN LID (CITY OF CHICAGO)</t>
  </si>
  <si>
    <t>STORM SEWERS, DUCTILE IRON PIPE, 12 IN</t>
  </si>
  <si>
    <t>STORM SEWERS, REINFORCED CONCRETE PIPE, 30 IN.</t>
  </si>
  <si>
    <t>CIP OR PRECAST CONCRETE REDUCER</t>
  </si>
  <si>
    <t>CDOT SP 550-3</t>
  </si>
  <si>
    <t>ABANDON AND FILL EXISTING COMBINED SEWER</t>
  </si>
  <si>
    <t>REMOVING INLETS</t>
  </si>
  <si>
    <t>GEOTECHNICAL FABRIC</t>
  </si>
  <si>
    <t>THERMOPLASTIC PAVEMENT MARKING, LINE 4 IN</t>
  </si>
  <si>
    <t>REMOVE AND SALVAGE SIGN PANEL AND POLE ASSEMBLY</t>
  </si>
  <si>
    <t>CURB PAINTING</t>
  </si>
  <si>
    <t>CDOT SP 905-1</t>
  </si>
  <si>
    <t>MEMBRANE WATERPROOFING SYSTEM</t>
  </si>
  <si>
    <r>
      <t xml:space="preserve">Bidders MUST use the Excel File available to bidders from the : </t>
    </r>
    <r>
      <rPr>
        <b/>
        <strike/>
        <sz val="12"/>
        <color rgb="FFFF0000"/>
        <rFont val="Arial Narrow"/>
        <family val="2"/>
      </rPr>
      <t xml:space="preserve">
</t>
    </r>
    <r>
      <rPr>
        <b/>
        <sz val="12"/>
        <rFont val="Arial Narrow"/>
        <family val="2"/>
      </rPr>
      <t>Aloha Print Group Planroom</t>
    </r>
    <r>
      <rPr>
        <sz val="12"/>
        <rFont val="Arial Narrow"/>
        <family val="2"/>
      </rPr>
      <t xml:space="preserve"> (https://www.alohaprintgroup.com/planroomc1627)</t>
    </r>
    <r>
      <rPr>
        <b/>
        <sz val="12"/>
        <color theme="1" tint="0.34998626667073579"/>
        <rFont val="Arial Narrow"/>
        <family val="2"/>
      </rPr>
      <t xml:space="preserve"> or the PBC Website: </t>
    </r>
    <r>
      <rPr>
        <sz val="12"/>
        <rFont val="Arial Narrow"/>
        <family val="2"/>
      </rPr>
      <t>(https://pbcchicago.com/opportunities/cdotalleys-package-6/)</t>
    </r>
    <r>
      <rPr>
        <b/>
        <sz val="12"/>
        <color theme="1" tint="0.34998626667073579"/>
        <rFont val="Arial Narrow"/>
        <family val="2"/>
      </rPr>
      <t xml:space="preserve"> to ensure accurate calculations for the Total Base Bid and Total Award Criteria. Please follow instructions on the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</si>
</sst>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8"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sz val="12"/>
      <name val="Arial Narrow"/>
      <family val="2"/>
    </font>
    <font>
      <b/>
      <sz val="8"/>
      <name val="Arial"/>
      <family val="2"/>
    </font>
    <font>
      <b/>
      <sz val="11"/>
      <name val="Arial Narrow"/>
      <family val="2"/>
    </font>
    <font>
      <b/>
      <sz val="12"/>
      <name val="Arial Narrow"/>
      <family val="2"/>
    </font>
  </fonts>
  <fills count="34">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E697"/>
        <bgColor indexed="64"/>
      </patternFill>
    </fill>
    <fill>
      <patternFill patternType="solid">
        <fgColor rgb="FFFFF2C9"/>
        <bgColor indexed="64"/>
      </patternFill>
    </fill>
  </fills>
  <borders count="108">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
      <left/>
      <right/>
      <top style="thin">
        <color theme="0" tint="-0.24994659260841701"/>
      </top>
      <bottom style="medium">
        <color theme="0" tint="-0.24994659260841701"/>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99">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6" xfId="0" applyFont="1" applyFill="1" applyBorder="1" applyAlignment="1">
      <alignment vertical="center" wrapText="1"/>
    </xf>
    <xf numFmtId="0" fontId="36" fillId="10" borderId="37" xfId="0" applyFont="1" applyFill="1" applyBorder="1"/>
    <xf numFmtId="0" fontId="2" fillId="2" borderId="42" xfId="0" applyFont="1" applyFill="1" applyBorder="1" applyAlignment="1">
      <alignment horizontal="center" wrapText="1"/>
    </xf>
    <xf numFmtId="0" fontId="6" fillId="4" borderId="36" xfId="0" applyFont="1" applyFill="1" applyBorder="1"/>
    <xf numFmtId="44" fontId="6" fillId="14" borderId="45" xfId="0" applyNumberFormat="1" applyFont="1" applyFill="1" applyBorder="1" applyAlignment="1">
      <alignment vertical="center"/>
    </xf>
    <xf numFmtId="44" fontId="6" fillId="16" borderId="45" xfId="0" applyNumberFormat="1" applyFont="1" applyFill="1" applyBorder="1" applyAlignment="1">
      <alignment vertical="center"/>
    </xf>
    <xf numFmtId="44" fontId="7" fillId="5" borderId="46" xfId="0" applyNumberFormat="1" applyFont="1" applyFill="1" applyBorder="1" applyAlignment="1">
      <alignment vertical="center"/>
    </xf>
    <xf numFmtId="44" fontId="5" fillId="5" borderId="36" xfId="0" applyNumberFormat="1" applyFont="1" applyFill="1" applyBorder="1"/>
    <xf numFmtId="0" fontId="2" fillId="3" borderId="42" xfId="0" applyFont="1" applyFill="1" applyBorder="1" applyAlignment="1">
      <alignment horizontal="center" wrapText="1"/>
    </xf>
    <xf numFmtId="0" fontId="6" fillId="6" borderId="36" xfId="0" applyFont="1" applyFill="1" applyBorder="1"/>
    <xf numFmtId="44" fontId="4" fillId="8" borderId="36" xfId="0" applyNumberFormat="1" applyFont="1" applyFill="1" applyBorder="1"/>
    <xf numFmtId="0" fontId="2" fillId="7" borderId="42" xfId="0" applyFont="1" applyFill="1" applyBorder="1" applyAlignment="1">
      <alignment horizontal="center" wrapText="1"/>
    </xf>
    <xf numFmtId="0" fontId="6" fillId="19" borderId="36" xfId="0" applyFont="1" applyFill="1" applyBorder="1"/>
    <xf numFmtId="44" fontId="31" fillId="20" borderId="49" xfId="0" applyNumberFormat="1" applyFont="1" applyFill="1" applyBorder="1" applyAlignment="1">
      <alignment vertical="center"/>
    </xf>
    <xf numFmtId="44" fontId="4" fillId="20" borderId="36" xfId="0" applyNumberFormat="1" applyFont="1" applyFill="1" applyBorder="1"/>
    <xf numFmtId="0" fontId="11" fillId="0" borderId="43" xfId="0" applyFont="1" applyBorder="1" applyAlignment="1">
      <alignment vertical="center" textRotation="90"/>
    </xf>
    <xf numFmtId="0" fontId="2" fillId="21" borderId="42" xfId="0" applyFont="1" applyFill="1" applyBorder="1" applyAlignment="1">
      <alignment horizontal="center" vertical="center" wrapText="1"/>
    </xf>
    <xf numFmtId="44" fontId="24" fillId="23" borderId="44" xfId="0" applyNumberFormat="1" applyFont="1" applyFill="1" applyBorder="1"/>
    <xf numFmtId="0" fontId="11" fillId="0" borderId="47" xfId="0" applyFont="1" applyBorder="1" applyAlignment="1">
      <alignment vertical="center" textRotation="90"/>
    </xf>
    <xf numFmtId="44" fontId="24" fillId="24" borderId="38" xfId="0" applyNumberFormat="1" applyFont="1" applyFill="1" applyBorder="1"/>
    <xf numFmtId="0" fontId="1" fillId="0" borderId="35" xfId="0" applyFont="1" applyBorder="1" applyAlignment="1">
      <alignment horizontal="right" wrapText="1"/>
    </xf>
    <xf numFmtId="0" fontId="1" fillId="0" borderId="37" xfId="0" applyFont="1" applyBorder="1"/>
    <xf numFmtId="0" fontId="1" fillId="0" borderId="52" xfId="0" applyFont="1" applyBorder="1" applyAlignment="1">
      <alignment horizontal="right" wrapText="1"/>
    </xf>
    <xf numFmtId="0" fontId="28" fillId="9" borderId="53" xfId="0" applyFont="1" applyFill="1" applyBorder="1" applyAlignment="1">
      <alignment horizontal="center" vertical="top" wrapText="1"/>
    </xf>
    <xf numFmtId="0" fontId="28" fillId="14" borderId="55" xfId="0" applyFont="1" applyFill="1" applyBorder="1" applyAlignment="1">
      <alignment horizontal="center" vertical="top" wrapText="1"/>
    </xf>
    <xf numFmtId="0" fontId="28" fillId="16" borderId="55" xfId="0" applyFont="1" applyFill="1" applyBorder="1" applyAlignment="1">
      <alignment horizontal="center" vertical="top" wrapText="1"/>
    </xf>
    <xf numFmtId="0" fontId="29" fillId="23" borderId="55" xfId="0" applyFont="1" applyFill="1" applyBorder="1" applyAlignment="1">
      <alignment horizontal="center" vertical="top" wrapText="1"/>
    </xf>
    <xf numFmtId="0" fontId="29" fillId="24" borderId="56" xfId="0" applyFont="1" applyFill="1" applyBorder="1" applyAlignment="1">
      <alignment horizontal="center" vertical="top" wrapText="1"/>
    </xf>
    <xf numFmtId="0" fontId="28" fillId="0" borderId="57" xfId="0" applyFont="1" applyBorder="1" applyAlignment="1">
      <alignment vertical="top" wrapText="1"/>
    </xf>
    <xf numFmtId="0" fontId="44" fillId="10" borderId="61" xfId="0" applyFont="1" applyFill="1" applyBorder="1" applyAlignment="1">
      <alignment vertical="top" wrapText="1"/>
    </xf>
    <xf numFmtId="0" fontId="0" fillId="0" borderId="61" xfId="0" applyBorder="1"/>
    <xf numFmtId="0" fontId="15" fillId="7" borderId="63" xfId="0" applyFont="1" applyFill="1" applyBorder="1" applyAlignment="1">
      <alignment horizontal="center" vertical="center" wrapText="1"/>
    </xf>
    <xf numFmtId="44" fontId="16" fillId="13" borderId="64" xfId="0" applyNumberFormat="1" applyFont="1" applyFill="1" applyBorder="1" applyAlignment="1">
      <alignment horizontal="center" wrapText="1"/>
    </xf>
    <xf numFmtId="0" fontId="18" fillId="7" borderId="62" xfId="0" applyFont="1" applyFill="1" applyBorder="1" applyAlignment="1">
      <alignment horizontal="center"/>
    </xf>
    <xf numFmtId="0" fontId="2" fillId="23" borderId="61" xfId="0" applyFont="1" applyFill="1" applyBorder="1"/>
    <xf numFmtId="0" fontId="2" fillId="23" borderId="0" xfId="0" applyFont="1" applyFill="1"/>
    <xf numFmtId="164" fontId="2" fillId="23" borderId="64" xfId="0" applyNumberFormat="1" applyFont="1" applyFill="1" applyBorder="1"/>
    <xf numFmtId="0" fontId="1" fillId="0" borderId="61" xfId="0" applyFont="1" applyBorder="1"/>
    <xf numFmtId="2" fontId="1" fillId="10" borderId="64" xfId="2" applyNumberFormat="1" applyFont="1" applyFill="1" applyBorder="1" applyProtection="1">
      <protection locked="0"/>
    </xf>
    <xf numFmtId="164" fontId="1" fillId="0" borderId="64" xfId="0" applyNumberFormat="1" applyFont="1" applyBorder="1"/>
    <xf numFmtId="0" fontId="1" fillId="8" borderId="61" xfId="0" applyFont="1" applyFill="1" applyBorder="1"/>
    <xf numFmtId="0" fontId="1" fillId="8" borderId="0" xfId="0" applyFont="1" applyFill="1"/>
    <xf numFmtId="0" fontId="1" fillId="8" borderId="64" xfId="0" applyFont="1" applyFill="1" applyBorder="1"/>
    <xf numFmtId="0" fontId="0" fillId="14" borderId="61" xfId="0" applyFill="1" applyBorder="1"/>
    <xf numFmtId="0" fontId="0" fillId="14" borderId="0" xfId="0" applyFill="1"/>
    <xf numFmtId="164" fontId="1" fillId="8" borderId="64" xfId="0" applyNumberFormat="1" applyFont="1" applyFill="1" applyBorder="1"/>
    <xf numFmtId="44" fontId="21" fillId="15" borderId="66" xfId="0" applyNumberFormat="1" applyFont="1" applyFill="1" applyBorder="1"/>
    <xf numFmtId="0" fontId="1" fillId="0" borderId="68" xfId="0" applyFont="1" applyBorder="1" applyAlignment="1">
      <alignment horizontal="right"/>
    </xf>
    <xf numFmtId="0" fontId="1" fillId="0" borderId="61" xfId="0" applyFont="1" applyBorder="1" applyAlignment="1">
      <alignment horizontal="right"/>
    </xf>
    <xf numFmtId="0" fontId="23" fillId="26" borderId="68" xfId="0" applyFont="1" applyFill="1" applyBorder="1" applyAlignment="1">
      <alignment horizontal="left"/>
    </xf>
    <xf numFmtId="0" fontId="14" fillId="26" borderId="71" xfId="0" applyFont="1" applyFill="1" applyBorder="1"/>
    <xf numFmtId="0" fontId="1" fillId="10" borderId="61" xfId="0" applyFont="1" applyFill="1" applyBorder="1" applyAlignment="1">
      <alignment horizontal="left"/>
    </xf>
    <xf numFmtId="0" fontId="1" fillId="10" borderId="0" xfId="0" applyFont="1" applyFill="1" applyAlignment="1">
      <alignment horizontal="left"/>
    </xf>
    <xf numFmtId="0" fontId="0" fillId="10" borderId="62" xfId="0" applyFill="1" applyBorder="1"/>
    <xf numFmtId="0" fontId="1" fillId="12" borderId="61" xfId="0" applyFont="1" applyFill="1" applyBorder="1" applyAlignment="1">
      <alignment horizontal="left"/>
    </xf>
    <xf numFmtId="0" fontId="1" fillId="12" borderId="0" xfId="0" applyFont="1" applyFill="1" applyAlignment="1">
      <alignment horizontal="left"/>
    </xf>
    <xf numFmtId="0" fontId="0" fillId="12" borderId="62" xfId="0" applyFill="1" applyBorder="1"/>
    <xf numFmtId="0" fontId="23" fillId="27" borderId="72" xfId="0" applyFont="1" applyFill="1" applyBorder="1"/>
    <xf numFmtId="0" fontId="23" fillId="27" borderId="73" xfId="0" applyFont="1" applyFill="1" applyBorder="1"/>
    <xf numFmtId="0" fontId="14" fillId="27" borderId="74" xfId="0" applyFont="1" applyFill="1" applyBorder="1"/>
    <xf numFmtId="0" fontId="16" fillId="10" borderId="60" xfId="0" applyFont="1" applyFill="1" applyBorder="1" applyAlignment="1">
      <alignment vertical="top" wrapText="1"/>
    </xf>
    <xf numFmtId="0" fontId="44" fillId="10" borderId="61" xfId="0" applyFont="1" applyFill="1" applyBorder="1" applyAlignment="1">
      <alignment vertical="top"/>
    </xf>
    <xf numFmtId="44" fontId="6" fillId="14" borderId="45" xfId="0" applyNumberFormat="1" applyFont="1" applyFill="1" applyBorder="1"/>
    <xf numFmtId="44" fontId="6" fillId="16" borderId="45" xfId="0" applyNumberFormat="1" applyFont="1" applyFill="1" applyBorder="1"/>
    <xf numFmtId="44" fontId="8" fillId="8" borderId="49" xfId="0" applyNumberFormat="1" applyFont="1" applyFill="1" applyBorder="1"/>
    <xf numFmtId="44" fontId="9" fillId="9" borderId="44"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2"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6"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49" xfId="0" applyNumberFormat="1" applyFont="1" applyFill="1" applyBorder="1" applyAlignment="1">
      <alignment vertical="center"/>
    </xf>
    <xf numFmtId="44" fontId="4" fillId="10" borderId="36" xfId="0" applyNumberFormat="1" applyFont="1" applyFill="1" applyBorder="1"/>
    <xf numFmtId="0" fontId="2" fillId="26" borderId="1" xfId="0" applyFont="1" applyFill="1" applyBorder="1"/>
    <xf numFmtId="0" fontId="2" fillId="26" borderId="2" xfId="0" applyFont="1" applyFill="1" applyBorder="1"/>
    <xf numFmtId="0" fontId="2" fillId="26" borderId="42"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6"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49" xfId="0" applyNumberFormat="1" applyFont="1" applyFill="1" applyBorder="1" applyAlignment="1">
      <alignment vertical="center"/>
    </xf>
    <xf numFmtId="44" fontId="4" fillId="22" borderId="36" xfId="0" applyNumberFormat="1" applyFont="1" applyFill="1" applyBorder="1"/>
    <xf numFmtId="0" fontId="39" fillId="26" borderId="81" xfId="0" applyFont="1" applyFill="1" applyBorder="1" applyAlignment="1">
      <alignment horizontal="left" wrapText="1"/>
    </xf>
    <xf numFmtId="0" fontId="39" fillId="26" borderId="82" xfId="0" applyFont="1" applyFill="1" applyBorder="1" applyAlignment="1">
      <alignment horizontal="left" wrapText="1"/>
    </xf>
    <xf numFmtId="0" fontId="39" fillId="26" borderId="82" xfId="0" applyFont="1" applyFill="1" applyBorder="1" applyAlignment="1">
      <alignment horizontal="center" wrapText="1"/>
    </xf>
    <xf numFmtId="164" fontId="39" fillId="26" borderId="82" xfId="0" applyNumberFormat="1" applyFont="1" applyFill="1" applyBorder="1" applyAlignment="1">
      <alignment horizontal="center" wrapText="1"/>
    </xf>
    <xf numFmtId="164" fontId="39" fillId="26" borderId="83" xfId="0" applyNumberFormat="1" applyFont="1" applyFill="1" applyBorder="1" applyAlignment="1">
      <alignment horizontal="center" wrapText="1"/>
    </xf>
    <xf numFmtId="0" fontId="39" fillId="28" borderId="84" xfId="0" applyFont="1" applyFill="1" applyBorder="1" applyAlignment="1">
      <alignment horizontal="left" wrapText="1"/>
    </xf>
    <xf numFmtId="0" fontId="39" fillId="28" borderId="85" xfId="0" applyFont="1" applyFill="1" applyBorder="1" applyAlignment="1">
      <alignment horizontal="left" wrapText="1"/>
    </xf>
    <xf numFmtId="0" fontId="39" fillId="28" borderId="85" xfId="0" applyFont="1" applyFill="1" applyBorder="1" applyAlignment="1">
      <alignment horizontal="center" wrapText="1"/>
    </xf>
    <xf numFmtId="164" fontId="39" fillId="28" borderId="85" xfId="0" applyNumberFormat="1" applyFont="1" applyFill="1" applyBorder="1" applyAlignment="1">
      <alignment horizontal="center" wrapText="1"/>
    </xf>
    <xf numFmtId="164" fontId="39" fillId="28" borderId="86" xfId="0" applyNumberFormat="1" applyFont="1" applyFill="1" applyBorder="1" applyAlignment="1">
      <alignment horizontal="center" wrapText="1"/>
    </xf>
    <xf numFmtId="0" fontId="39" fillId="3" borderId="92" xfId="0" applyFont="1" applyFill="1" applyBorder="1" applyAlignment="1">
      <alignment horizontal="left" wrapText="1"/>
    </xf>
    <xf numFmtId="0" fontId="39" fillId="3" borderId="93" xfId="0" applyFont="1" applyFill="1" applyBorder="1" applyAlignment="1">
      <alignment horizontal="left" wrapText="1"/>
    </xf>
    <xf numFmtId="0" fontId="39" fillId="3" borderId="93" xfId="0" applyFont="1" applyFill="1" applyBorder="1" applyAlignment="1">
      <alignment horizontal="center" wrapText="1"/>
    </xf>
    <xf numFmtId="164" fontId="39" fillId="3" borderId="93" xfId="0" applyNumberFormat="1" applyFont="1" applyFill="1" applyBorder="1" applyAlignment="1">
      <alignment horizontal="center" wrapText="1"/>
    </xf>
    <xf numFmtId="164" fontId="39" fillId="3" borderId="94" xfId="0" applyNumberFormat="1" applyFont="1" applyFill="1" applyBorder="1" applyAlignment="1">
      <alignment horizontal="center" wrapText="1"/>
    </xf>
    <xf numFmtId="0" fontId="19" fillId="3" borderId="95" xfId="0" applyFont="1" applyFill="1" applyBorder="1" applyAlignment="1">
      <alignment horizontal="center" vertical="center"/>
    </xf>
    <xf numFmtId="0" fontId="39" fillId="7" borderId="87" xfId="0" applyFont="1" applyFill="1" applyBorder="1" applyAlignment="1">
      <alignment horizontal="left" wrapText="1"/>
    </xf>
    <xf numFmtId="0" fontId="39" fillId="7" borderId="88" xfId="0" applyFont="1" applyFill="1" applyBorder="1" applyAlignment="1">
      <alignment horizontal="left" wrapText="1"/>
    </xf>
    <xf numFmtId="0" fontId="39" fillId="7" borderId="88" xfId="0" applyFont="1" applyFill="1" applyBorder="1" applyAlignment="1">
      <alignment horizontal="center" wrapText="1"/>
    </xf>
    <xf numFmtId="164" fontId="39" fillId="7" borderId="88" xfId="0" applyNumberFormat="1" applyFont="1" applyFill="1" applyBorder="1" applyAlignment="1">
      <alignment horizontal="center" wrapText="1"/>
    </xf>
    <xf numFmtId="164" fontId="39" fillId="7" borderId="89" xfId="0" applyNumberFormat="1" applyFont="1" applyFill="1" applyBorder="1" applyAlignment="1">
      <alignment horizontal="center" wrapText="1"/>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7" borderId="90" xfId="0" applyFont="1" applyFill="1" applyBorder="1" applyAlignment="1">
      <alignment horizontal="center" vertical="center"/>
    </xf>
    <xf numFmtId="0" fontId="55" fillId="31" borderId="81" xfId="0" applyFont="1" applyFill="1" applyBorder="1" applyAlignment="1">
      <alignment horizontal="left" wrapText="1"/>
    </xf>
    <xf numFmtId="0" fontId="55" fillId="31" borderId="82" xfId="0" applyFont="1" applyFill="1" applyBorder="1" applyAlignment="1">
      <alignment horizontal="left" wrapText="1"/>
    </xf>
    <xf numFmtId="0" fontId="55" fillId="31" borderId="82" xfId="0" applyFont="1" applyFill="1" applyBorder="1" applyAlignment="1">
      <alignment horizontal="center" wrapText="1"/>
    </xf>
    <xf numFmtId="164" fontId="55" fillId="31" borderId="82" xfId="0" applyNumberFormat="1" applyFont="1" applyFill="1" applyBorder="1" applyAlignment="1">
      <alignment horizontal="center" wrapText="1"/>
    </xf>
    <xf numFmtId="164" fontId="55" fillId="31" borderId="83" xfId="0" applyNumberFormat="1" applyFont="1" applyFill="1" applyBorder="1" applyAlignment="1">
      <alignment horizontal="center" wrapText="1"/>
    </xf>
    <xf numFmtId="0" fontId="44" fillId="10" borderId="36" xfId="0" applyFont="1" applyFill="1" applyBorder="1" applyAlignment="1">
      <alignment vertical="center" wrapText="1"/>
    </xf>
    <xf numFmtId="0" fontId="44" fillId="10" borderId="0" xfId="0" applyFont="1" applyFill="1" applyAlignment="1">
      <alignment vertical="center" wrapText="1"/>
    </xf>
    <xf numFmtId="0" fontId="44" fillId="10" borderId="0" xfId="0" quotePrefix="1" applyFont="1" applyFill="1" applyAlignment="1">
      <alignment vertical="center" wrapText="1"/>
    </xf>
    <xf numFmtId="0" fontId="16" fillId="31" borderId="1" xfId="0" applyFont="1" applyFill="1" applyBorder="1"/>
    <xf numFmtId="0" fontId="16" fillId="31" borderId="2" xfId="0" applyFont="1" applyFill="1" applyBorder="1"/>
    <xf numFmtId="0" fontId="16" fillId="31" borderId="42"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36" xfId="0" applyFont="1" applyFill="1" applyBorder="1"/>
    <xf numFmtId="0" fontId="31" fillId="33" borderId="12" xfId="0" applyFont="1" applyFill="1" applyBorder="1" applyAlignment="1">
      <alignment horizontal="center" vertical="center"/>
    </xf>
    <xf numFmtId="0" fontId="31" fillId="33" borderId="13" xfId="0" applyFont="1" applyFill="1" applyBorder="1" applyAlignment="1">
      <alignment horizontal="left" vertical="center"/>
    </xf>
    <xf numFmtId="44" fontId="31" fillId="33" borderId="49" xfId="0" applyNumberFormat="1" applyFont="1" applyFill="1" applyBorder="1" applyAlignment="1">
      <alignment vertical="center"/>
    </xf>
    <xf numFmtId="44" fontId="4" fillId="33" borderId="36" xfId="0" applyNumberFormat="1" applyFont="1" applyFill="1" applyBorder="1"/>
    <xf numFmtId="164" fontId="51" fillId="0" borderId="97" xfId="0" applyNumberFormat="1" applyFont="1" applyBorder="1" applyAlignment="1">
      <alignment vertical="top"/>
    </xf>
    <xf numFmtId="164" fontId="51" fillId="0" borderId="0" xfId="0" applyNumberFormat="1" applyFont="1"/>
    <xf numFmtId="0" fontId="51" fillId="0" borderId="97" xfId="0" applyFont="1" applyBorder="1" applyAlignment="1">
      <alignment horizontal="center" vertical="top"/>
    </xf>
    <xf numFmtId="164" fontId="51" fillId="0" borderId="97" xfId="0" applyNumberFormat="1" applyFont="1" applyBorder="1" applyAlignment="1" applyProtection="1">
      <alignment horizontal="center" vertical="top"/>
      <protection locked="0"/>
    </xf>
    <xf numFmtId="0" fontId="51" fillId="0" borderId="97" xfId="0" applyFont="1" applyBorder="1" applyAlignment="1">
      <alignment horizontal="left" vertical="top" wrapText="1"/>
    </xf>
    <xf numFmtId="0" fontId="56" fillId="31" borderId="97" xfId="0" applyFont="1" applyFill="1" applyBorder="1" applyAlignment="1">
      <alignment horizontal="center" vertical="center"/>
    </xf>
    <xf numFmtId="0" fontId="19" fillId="26" borderId="97" xfId="0" applyFont="1" applyFill="1" applyBorder="1" applyAlignment="1">
      <alignment horizontal="center" vertical="center"/>
    </xf>
    <xf numFmtId="0" fontId="19" fillId="28" borderId="97" xfId="0" applyFont="1" applyFill="1" applyBorder="1" applyAlignment="1">
      <alignment horizontal="center" vertical="center"/>
    </xf>
    <xf numFmtId="0" fontId="51" fillId="0" borderId="97" xfId="0" applyFont="1" applyBorder="1" applyAlignment="1">
      <alignment horizontal="center" vertical="center"/>
    </xf>
    <xf numFmtId="0" fontId="19" fillId="2" borderId="105" xfId="0" applyFont="1" applyFill="1" applyBorder="1" applyAlignment="1">
      <alignment horizontal="center" vertical="top"/>
    </xf>
    <xf numFmtId="165" fontId="51" fillId="0" borderId="97" xfId="0" applyNumberFormat="1" applyFont="1" applyBorder="1" applyAlignment="1">
      <alignment horizontal="center" vertical="top"/>
    </xf>
    <xf numFmtId="164" fontId="21" fillId="0" borderId="96" xfId="0" applyNumberFormat="1" applyFont="1" applyBorder="1" applyAlignment="1">
      <alignment horizontal="center" vertical="top"/>
    </xf>
    <xf numFmtId="164" fontId="40" fillId="0" borderId="107" xfId="0" applyNumberFormat="1" applyFont="1" applyBorder="1" applyAlignment="1">
      <alignment horizontal="center" vertical="center"/>
    </xf>
    <xf numFmtId="164" fontId="41" fillId="0" borderId="91" xfId="0" applyNumberFormat="1" applyFont="1" applyBorder="1" applyAlignment="1">
      <alignment horizontal="center" vertical="top"/>
    </xf>
    <xf numFmtId="164" fontId="21" fillId="0" borderId="97" xfId="0" applyNumberFormat="1" applyFont="1" applyBorder="1" applyAlignment="1">
      <alignment horizontal="center" vertical="top"/>
    </xf>
    <xf numFmtId="164" fontId="52" fillId="0" borderId="97" xfId="0" applyNumberFormat="1" applyFont="1" applyBorder="1" applyAlignment="1">
      <alignment horizontal="center" vertical="top"/>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39"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0" xfId="0" applyFont="1" applyFill="1" applyBorder="1" applyAlignment="1">
      <alignment horizontal="center" vertical="center"/>
    </xf>
    <xf numFmtId="0" fontId="37" fillId="10" borderId="39" xfId="0" applyFont="1" applyFill="1" applyBorder="1" applyAlignment="1">
      <alignment horizontal="center" wrapText="1"/>
    </xf>
    <xf numFmtId="0" fontId="37" fillId="10" borderId="7" xfId="0" applyFont="1" applyFill="1" applyBorder="1" applyAlignment="1">
      <alignment horizontal="center" wrapText="1"/>
    </xf>
    <xf numFmtId="0" fontId="37" fillId="10" borderId="40" xfId="0" applyFont="1" applyFill="1" applyBorder="1" applyAlignment="1">
      <alignment horizontal="center" wrapText="1"/>
    </xf>
    <xf numFmtId="0" fontId="34" fillId="10" borderId="35"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1" xfId="0" applyFont="1" applyBorder="1" applyAlignment="1">
      <alignment horizontal="center" vertical="center" textRotation="90" wrapText="1"/>
    </xf>
    <xf numFmtId="0" fontId="45" fillId="0" borderId="43" xfId="0" applyFont="1" applyBorder="1" applyAlignment="1">
      <alignment horizontal="center" vertical="center" textRotation="90"/>
    </xf>
    <xf numFmtId="0" fontId="45" fillId="0" borderId="47" xfId="0" applyFont="1" applyBorder="1" applyAlignment="1">
      <alignment horizontal="center" vertical="center" textRotation="90"/>
    </xf>
    <xf numFmtId="0" fontId="46" fillId="0" borderId="48" xfId="0" applyFont="1" applyBorder="1" applyAlignment="1">
      <alignment horizontal="center" vertical="center" textRotation="90" wrapText="1"/>
    </xf>
    <xf numFmtId="0" fontId="34" fillId="10" borderId="33" xfId="0" applyFont="1" applyFill="1" applyBorder="1" applyAlignment="1">
      <alignment horizontal="left" vertical="top" wrapText="1"/>
    </xf>
    <xf numFmtId="0" fontId="34" fillId="10" borderId="34" xfId="0" applyFont="1" applyFill="1" applyBorder="1" applyAlignment="1">
      <alignment horizontal="left" vertical="top" wrapText="1"/>
    </xf>
    <xf numFmtId="0" fontId="34" fillId="10" borderId="32" xfId="0" applyFont="1" applyFill="1" applyBorder="1" applyAlignment="1">
      <alignment horizontal="left" vertical="top" wrapText="1"/>
    </xf>
    <xf numFmtId="0" fontId="34" fillId="10" borderId="35" xfId="0" applyFont="1" applyFill="1" applyBorder="1" applyAlignment="1">
      <alignment horizontal="left" vertical="center"/>
    </xf>
    <xf numFmtId="0" fontId="34" fillId="10" borderId="0" xfId="0" applyFont="1" applyFill="1" applyAlignment="1">
      <alignment horizontal="left" vertical="center"/>
    </xf>
    <xf numFmtId="0" fontId="34" fillId="10" borderId="35"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38" xfId="0" applyFont="1" applyFill="1" applyBorder="1" applyAlignment="1" applyProtection="1">
      <alignment horizontal="center"/>
      <protection locked="0"/>
    </xf>
    <xf numFmtId="0" fontId="3" fillId="9" borderId="39" xfId="0" applyFont="1" applyFill="1" applyBorder="1" applyAlignment="1">
      <alignment horizontal="center" wrapText="1"/>
    </xf>
    <xf numFmtId="0" fontId="3" fillId="9" borderId="7" xfId="0" applyFont="1" applyFill="1" applyBorder="1" applyAlignment="1">
      <alignment horizontal="center" wrapText="1"/>
    </xf>
    <xf numFmtId="0" fontId="3" fillId="9" borderId="40" xfId="0" applyFont="1" applyFill="1" applyBorder="1" applyAlignment="1">
      <alignment horizontal="center" wrapText="1"/>
    </xf>
    <xf numFmtId="0" fontId="42" fillId="0" borderId="15" xfId="0" applyFont="1" applyBorder="1" applyAlignment="1" applyProtection="1">
      <alignment horizontal="center"/>
      <protection locked="0"/>
    </xf>
    <xf numFmtId="0" fontId="42" fillId="0" borderId="50" xfId="0" applyFont="1" applyBorder="1" applyAlignment="1" applyProtection="1">
      <alignment horizontal="center"/>
      <protection locked="0"/>
    </xf>
    <xf numFmtId="0" fontId="47" fillId="0" borderId="48"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48"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48"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14" fontId="42" fillId="0" borderId="16" xfId="0" applyNumberFormat="1" applyFont="1" applyBorder="1" applyAlignment="1" applyProtection="1">
      <alignment horizontal="center"/>
      <protection locked="0"/>
    </xf>
    <xf numFmtId="14" fontId="42" fillId="0" borderId="51" xfId="0" applyNumberFormat="1" applyFont="1" applyBorder="1" applyAlignment="1" applyProtection="1">
      <alignment horizontal="center"/>
      <protection locked="0"/>
    </xf>
    <xf numFmtId="14" fontId="42" fillId="0" borderId="104" xfId="0" applyNumberFormat="1" applyFont="1" applyBorder="1" applyAlignment="1" applyProtection="1">
      <alignment horizontal="center"/>
      <protection locked="0"/>
    </xf>
    <xf numFmtId="14" fontId="42" fillId="0" borderId="49" xfId="0" applyNumberFormat="1" applyFont="1" applyBorder="1" applyAlignment="1" applyProtection="1">
      <alignment horizontal="center"/>
      <protection locked="0"/>
    </xf>
    <xf numFmtId="0" fontId="3" fillId="9" borderId="3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42" fillId="0" borderId="16" xfId="0" applyFont="1" applyBorder="1" applyAlignment="1" applyProtection="1">
      <alignment horizontal="center"/>
      <protection locked="0"/>
    </xf>
    <xf numFmtId="0" fontId="42" fillId="0" borderId="51" xfId="0" applyFont="1" applyBorder="1" applyAlignment="1" applyProtection="1">
      <alignment horizontal="center"/>
      <protection locked="0"/>
    </xf>
    <xf numFmtId="0" fontId="28" fillId="0" borderId="19" xfId="0" applyFont="1" applyBorder="1" applyAlignment="1">
      <alignment horizontal="left" vertical="top" wrapText="1"/>
    </xf>
    <xf numFmtId="0" fontId="28" fillId="0" borderId="51" xfId="0" applyFont="1" applyBorder="1" applyAlignment="1">
      <alignment horizontal="left" vertical="top" wrapText="1"/>
    </xf>
    <xf numFmtId="0" fontId="28" fillId="0" borderId="58" xfId="0" applyFont="1" applyBorder="1" applyAlignment="1">
      <alignment horizontal="left" vertical="top" wrapText="1"/>
    </xf>
    <xf numFmtId="0" fontId="28" fillId="0" borderId="59" xfId="0" applyFont="1" applyBorder="1" applyAlignment="1">
      <alignment horizontal="left" vertical="top" wrapText="1"/>
    </xf>
    <xf numFmtId="0" fontId="26" fillId="0" borderId="37" xfId="0" applyFont="1" applyBorder="1" applyAlignment="1">
      <alignment horizontal="left" vertical="top" wrapText="1"/>
    </xf>
    <xf numFmtId="0" fontId="26" fillId="0" borderId="5" xfId="0" applyFont="1" applyBorder="1" applyAlignment="1">
      <alignment horizontal="left" vertical="top" wrapText="1"/>
    </xf>
    <xf numFmtId="0" fontId="26" fillId="0" borderId="38" xfId="0" applyFont="1" applyBorder="1" applyAlignment="1">
      <alignment horizontal="left" vertical="top" wrapText="1"/>
    </xf>
    <xf numFmtId="0" fontId="28" fillId="0" borderId="17" xfId="0" applyFont="1" applyBorder="1" applyAlignment="1">
      <alignment horizontal="left" vertical="top" wrapText="1"/>
    </xf>
    <xf numFmtId="0" fontId="28" fillId="0" borderId="54" xfId="0" applyFont="1" applyBorder="1" applyAlignment="1">
      <alignment horizontal="left" vertical="top" wrapText="1"/>
    </xf>
    <xf numFmtId="0" fontId="44" fillId="10" borderId="33" xfId="0" applyFont="1" applyFill="1" applyBorder="1" applyAlignment="1">
      <alignment horizontal="left" vertical="top" wrapText="1"/>
    </xf>
    <xf numFmtId="0" fontId="44" fillId="10" borderId="34" xfId="0" applyFont="1" applyFill="1" applyBorder="1" applyAlignment="1">
      <alignment horizontal="left" vertical="top" wrapText="1"/>
    </xf>
    <xf numFmtId="0" fontId="3" fillId="9" borderId="65" xfId="0" applyFont="1" applyFill="1" applyBorder="1" applyAlignment="1">
      <alignment horizontal="center" vertical="center" wrapText="1"/>
    </xf>
    <xf numFmtId="0" fontId="3" fillId="9" borderId="67" xfId="0" applyFont="1" applyFill="1" applyBorder="1" applyAlignment="1">
      <alignment horizontal="center" vertical="center" wrapText="1"/>
    </xf>
    <xf numFmtId="0" fontId="22" fillId="0" borderId="65" xfId="0" applyFont="1" applyBorder="1" applyAlignment="1">
      <alignment horizontal="left" vertical="center" wrapText="1"/>
    </xf>
    <xf numFmtId="0" fontId="22" fillId="0" borderId="7" xfId="0" applyFont="1" applyBorder="1" applyAlignment="1">
      <alignment horizontal="left" vertical="center" wrapText="1"/>
    </xf>
    <xf numFmtId="0" fontId="22" fillId="0" borderId="67" xfId="0" applyFont="1" applyBorder="1" applyAlignment="1">
      <alignment horizontal="left" vertical="center" wrapText="1"/>
    </xf>
    <xf numFmtId="0" fontId="0" fillId="0" borderId="61"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17" fillId="11" borderId="61" xfId="0" applyFont="1" applyFill="1" applyBorder="1" applyAlignment="1">
      <alignment horizontal="center" wrapText="1"/>
    </xf>
    <xf numFmtId="0" fontId="17" fillId="11" borderId="0" xfId="0" applyFont="1" applyFill="1" applyAlignment="1">
      <alignment horizontal="center" wrapText="1"/>
    </xf>
    <xf numFmtId="0" fontId="17" fillId="11" borderId="62" xfId="0" applyFont="1" applyFill="1" applyBorder="1" applyAlignment="1">
      <alignment horizontal="center" wrapText="1"/>
    </xf>
    <xf numFmtId="0" fontId="21" fillId="15" borderId="65"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69"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0"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106" xfId="0" applyFont="1" applyFill="1" applyBorder="1" applyAlignment="1">
      <alignment horizontal="right" vertical="center"/>
    </xf>
    <xf numFmtId="0" fontId="28"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9" fillId="3" borderId="98" xfId="0" applyFont="1" applyFill="1" applyBorder="1" applyAlignment="1">
      <alignment horizontal="right" vertical="center"/>
    </xf>
    <xf numFmtId="0" fontId="19" fillId="3" borderId="99" xfId="0" applyFont="1" applyFill="1" applyBorder="1" applyAlignment="1">
      <alignment horizontal="right" vertical="center"/>
    </xf>
    <xf numFmtId="0" fontId="19" fillId="3" borderId="100" xfId="0" applyFont="1" applyFill="1" applyBorder="1" applyAlignment="1">
      <alignment horizontal="right" vertical="center"/>
    </xf>
    <xf numFmtId="0" fontId="28" fillId="19" borderId="29"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1" fillId="19" borderId="31" xfId="0" applyFont="1" applyFill="1" applyBorder="1" applyAlignment="1">
      <alignment horizontal="center" vertical="center" wrapText="1"/>
    </xf>
    <xf numFmtId="0" fontId="19" fillId="7" borderId="101" xfId="0" applyFont="1" applyFill="1" applyBorder="1" applyAlignment="1">
      <alignment horizontal="right" vertical="center"/>
    </xf>
    <xf numFmtId="0" fontId="19" fillId="7" borderId="102" xfId="0" applyFont="1" applyFill="1" applyBorder="1" applyAlignment="1">
      <alignment horizontal="right" vertical="center"/>
    </xf>
    <xf numFmtId="0" fontId="19" fillId="7" borderId="103" xfId="0" applyFont="1" applyFill="1" applyBorder="1" applyAlignment="1">
      <alignment horizontal="right" vertical="center"/>
    </xf>
    <xf numFmtId="0" fontId="28" fillId="29" borderId="78" xfId="0" applyFont="1" applyFill="1" applyBorder="1" applyAlignment="1">
      <alignment horizontal="center" vertical="center" wrapText="1"/>
    </xf>
    <xf numFmtId="0" fontId="1" fillId="29" borderId="79" xfId="0" applyFont="1" applyFill="1" applyBorder="1" applyAlignment="1">
      <alignment horizontal="center" vertical="center" wrapText="1"/>
    </xf>
    <xf numFmtId="0" fontId="1" fillId="29" borderId="80" xfId="0" applyFont="1" applyFill="1" applyBorder="1" applyAlignment="1">
      <alignment horizontal="center" vertical="center" wrapText="1"/>
    </xf>
    <xf numFmtId="0" fontId="19" fillId="28" borderId="97" xfId="0" applyFont="1" applyFill="1" applyBorder="1" applyAlignment="1">
      <alignment horizontal="right" vertical="center"/>
    </xf>
    <xf numFmtId="0" fontId="28" fillId="30" borderId="75" xfId="0" applyFont="1" applyFill="1" applyBorder="1" applyAlignment="1">
      <alignment horizontal="center" vertical="center" wrapText="1"/>
    </xf>
    <xf numFmtId="0" fontId="1" fillId="30" borderId="76" xfId="0" applyFont="1" applyFill="1" applyBorder="1" applyAlignment="1">
      <alignment horizontal="center" vertical="center" wrapText="1"/>
    </xf>
    <xf numFmtId="0" fontId="1" fillId="30" borderId="77" xfId="0" applyFont="1" applyFill="1" applyBorder="1" applyAlignment="1">
      <alignment horizontal="center" vertical="center" wrapText="1"/>
    </xf>
    <xf numFmtId="0" fontId="19" fillId="26" borderId="97" xfId="0" applyFont="1" applyFill="1" applyBorder="1" applyAlignment="1">
      <alignment horizontal="right" vertical="center"/>
    </xf>
    <xf numFmtId="0" fontId="28" fillId="32" borderId="75" xfId="0" applyFont="1" applyFill="1" applyBorder="1" applyAlignment="1">
      <alignment horizontal="center" vertical="center" wrapText="1"/>
    </xf>
    <xf numFmtId="0" fontId="1" fillId="32" borderId="76" xfId="0" applyFont="1" applyFill="1" applyBorder="1" applyAlignment="1">
      <alignment horizontal="center" vertical="center" wrapText="1"/>
    </xf>
    <xf numFmtId="0" fontId="1" fillId="32" borderId="77" xfId="0" applyFont="1" applyFill="1" applyBorder="1" applyAlignment="1">
      <alignment horizontal="center" vertical="center" wrapText="1"/>
    </xf>
    <xf numFmtId="0" fontId="56" fillId="31" borderId="97"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697"/>
      <color rgb="FFFFE48F"/>
      <color rgb="FFFFFFCC"/>
      <color rgb="FFFFFF99"/>
      <color rgb="FFFCD5B4"/>
      <color rgb="FFB7DEE8"/>
      <color rgb="FFC5D9F1"/>
      <color rgb="FFCCC0DA"/>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660400</xdr:colOff>
          <xdr:row>12</xdr:row>
          <xdr:rowOff>279400</xdr:rowOff>
        </xdr:from>
        <xdr:to>
          <xdr:col>3</xdr:col>
          <xdr:colOff>965200</xdr:colOff>
          <xdr:row>14</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679450</xdr:colOff>
          <xdr:row>19</xdr:row>
          <xdr:rowOff>298450</xdr:rowOff>
        </xdr:from>
        <xdr:to>
          <xdr:col>3</xdr:col>
          <xdr:colOff>984250</xdr:colOff>
          <xdr:row>21</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0</xdr:rowOff>
        </xdr:from>
        <xdr:to>
          <xdr:col>3</xdr:col>
          <xdr:colOff>990600</xdr:colOff>
          <xdr:row>42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48</xdr:row>
          <xdr:rowOff>0</xdr:rowOff>
        </xdr:from>
        <xdr:to>
          <xdr:col>3</xdr:col>
          <xdr:colOff>990600</xdr:colOff>
          <xdr:row>48</xdr:row>
          <xdr:rowOff>184150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6"/>
  <sheetViews>
    <sheetView showGridLines="0" tabSelected="1" zoomScaleNormal="100" zoomScaleSheetLayoutView="100" zoomScalePageLayoutView="85" workbookViewId="0">
      <selection activeCell="C5" sqref="C5:D5"/>
    </sheetView>
  </sheetViews>
  <sheetFormatPr defaultColWidth="9.1796875" defaultRowHeight="14" x14ac:dyDescent="0.3"/>
  <cols>
    <col min="1" max="1" width="12" style="1" customWidth="1"/>
    <col min="2" max="2" width="12.54296875" style="1" customWidth="1"/>
    <col min="3" max="3" width="99.1796875" style="1" customWidth="1"/>
    <col min="4" max="4" width="22.453125" style="1" customWidth="1"/>
    <col min="5" max="16384" width="9.1796875" style="1"/>
  </cols>
  <sheetData>
    <row r="1" spans="1:4" ht="24" customHeight="1" x14ac:dyDescent="0.3">
      <c r="A1" s="211" t="s">
        <v>10</v>
      </c>
      <c r="B1" s="209"/>
      <c r="C1" s="209" t="s">
        <v>120</v>
      </c>
      <c r="D1" s="210"/>
    </row>
    <row r="2" spans="1:4" ht="24" customHeight="1" x14ac:dyDescent="0.3">
      <c r="A2" s="201" t="s">
        <v>55</v>
      </c>
      <c r="B2" s="202"/>
      <c r="C2" s="44" t="s">
        <v>59</v>
      </c>
      <c r="D2" s="46"/>
    </row>
    <row r="3" spans="1:4" ht="24" customHeight="1" x14ac:dyDescent="0.3">
      <c r="A3" s="212" t="s">
        <v>11</v>
      </c>
      <c r="B3" s="213"/>
      <c r="C3" s="38" t="s">
        <v>121</v>
      </c>
      <c r="D3" s="46"/>
    </row>
    <row r="4" spans="1:4" s="4" customFormat="1" ht="24" customHeight="1" x14ac:dyDescent="0.45">
      <c r="A4" s="214" t="s">
        <v>56</v>
      </c>
      <c r="B4" s="215"/>
      <c r="C4" s="39" t="s">
        <v>122</v>
      </c>
      <c r="D4" s="46"/>
    </row>
    <row r="5" spans="1:4" s="4" customFormat="1" ht="37.5" customHeight="1" thickBot="1" x14ac:dyDescent="0.5">
      <c r="A5" s="47" t="s">
        <v>6</v>
      </c>
      <c r="B5" s="40"/>
      <c r="C5" s="216"/>
      <c r="D5" s="217"/>
    </row>
    <row r="6" spans="1:4" s="4" customFormat="1" ht="34.5" customHeight="1" thickBot="1" x14ac:dyDescent="0.5">
      <c r="A6" s="195" t="s">
        <v>53</v>
      </c>
      <c r="B6" s="196"/>
      <c r="C6" s="196"/>
      <c r="D6" s="197"/>
    </row>
    <row r="7" spans="1:4" s="4" customFormat="1" ht="56.25" customHeight="1" thickBot="1" x14ac:dyDescent="0.5">
      <c r="A7" s="198" t="s">
        <v>171</v>
      </c>
      <c r="B7" s="199"/>
      <c r="C7" s="199"/>
      <c r="D7" s="200"/>
    </row>
    <row r="8" spans="1:4" ht="20.149999999999999" customHeight="1" x14ac:dyDescent="0.4">
      <c r="A8" s="205" t="s">
        <v>124</v>
      </c>
      <c r="B8" s="5" t="s">
        <v>1</v>
      </c>
      <c r="C8" s="6" t="s">
        <v>2</v>
      </c>
      <c r="D8" s="48" t="s">
        <v>9</v>
      </c>
    </row>
    <row r="9" spans="1:4" ht="22" customHeight="1" x14ac:dyDescent="0.4">
      <c r="A9" s="206"/>
      <c r="B9" s="7"/>
      <c r="C9" s="34" t="s">
        <v>123</v>
      </c>
      <c r="D9" s="49"/>
    </row>
    <row r="10" spans="1:4" ht="22" customHeight="1" x14ac:dyDescent="0.3">
      <c r="A10" s="206"/>
      <c r="B10" s="18">
        <v>1</v>
      </c>
      <c r="C10" s="19" t="s">
        <v>3</v>
      </c>
      <c r="D10" s="111">
        <f>SUM('22921 ARMITAGE'!G67)</f>
        <v>0</v>
      </c>
    </row>
    <row r="11" spans="1:4" ht="22" customHeight="1" x14ac:dyDescent="0.3">
      <c r="A11" s="206"/>
      <c r="B11" s="20">
        <v>2</v>
      </c>
      <c r="C11" s="19" t="s">
        <v>4</v>
      </c>
      <c r="D11" s="50">
        <v>90000</v>
      </c>
    </row>
    <row r="12" spans="1:4" ht="22" customHeight="1" x14ac:dyDescent="0.3">
      <c r="A12" s="206"/>
      <c r="B12" s="20">
        <v>3</v>
      </c>
      <c r="C12" s="21" t="s">
        <v>8</v>
      </c>
      <c r="D12" s="51">
        <v>25000</v>
      </c>
    </row>
    <row r="13" spans="1:4" ht="22" customHeight="1" thickBot="1" x14ac:dyDescent="0.35">
      <c r="A13" s="206"/>
      <c r="B13" s="22">
        <v>4</v>
      </c>
      <c r="C13" s="35" t="s">
        <v>7</v>
      </c>
      <c r="D13" s="52">
        <f>SUM(D10:D12)</f>
        <v>115000</v>
      </c>
    </row>
    <row r="14" spans="1:4" ht="14.15" customHeight="1" thickBot="1" x14ac:dyDescent="0.35">
      <c r="A14" s="207"/>
      <c r="B14" s="193" t="s">
        <v>5</v>
      </c>
      <c r="C14" s="194"/>
      <c r="D14" s="53"/>
    </row>
    <row r="15" spans="1:4" ht="22" customHeight="1" thickBot="1" x14ac:dyDescent="0.45">
      <c r="A15" s="208" t="s">
        <v>129</v>
      </c>
      <c r="B15" s="8" t="s">
        <v>1</v>
      </c>
      <c r="C15" s="9" t="s">
        <v>2</v>
      </c>
      <c r="D15" s="54" t="s">
        <v>9</v>
      </c>
    </row>
    <row r="16" spans="1:4" ht="22" customHeight="1" thickBot="1" x14ac:dyDescent="0.45">
      <c r="A16" s="208"/>
      <c r="B16" s="10"/>
      <c r="C16" s="36" t="s">
        <v>125</v>
      </c>
      <c r="D16" s="55"/>
    </row>
    <row r="17" spans="1:4" ht="22" customHeight="1" thickBot="1" x14ac:dyDescent="0.35">
      <c r="A17" s="208"/>
      <c r="B17" s="18">
        <v>5</v>
      </c>
      <c r="C17" s="19" t="s">
        <v>3</v>
      </c>
      <c r="D17" s="111">
        <f>SUM('22922 16TH ST.'!G67)</f>
        <v>0</v>
      </c>
    </row>
    <row r="18" spans="1:4" ht="22" customHeight="1" thickBot="1" x14ac:dyDescent="0.45">
      <c r="A18" s="208"/>
      <c r="B18" s="20">
        <v>6</v>
      </c>
      <c r="C18" s="19" t="s">
        <v>4</v>
      </c>
      <c r="D18" s="108">
        <v>225000</v>
      </c>
    </row>
    <row r="19" spans="1:4" ht="22" customHeight="1" thickBot="1" x14ac:dyDescent="0.45">
      <c r="A19" s="208"/>
      <c r="B19" s="20">
        <v>7</v>
      </c>
      <c r="C19" s="21" t="s">
        <v>8</v>
      </c>
      <c r="D19" s="109">
        <v>25000</v>
      </c>
    </row>
    <row r="20" spans="1:4" ht="22" customHeight="1" thickBot="1" x14ac:dyDescent="0.45">
      <c r="A20" s="208"/>
      <c r="B20" s="11">
        <v>8</v>
      </c>
      <c r="C20" s="12" t="s">
        <v>7</v>
      </c>
      <c r="D20" s="110">
        <f>SUM(D17:D19)</f>
        <v>250000</v>
      </c>
    </row>
    <row r="21" spans="1:4" ht="14.15" customHeight="1" thickBot="1" x14ac:dyDescent="0.35">
      <c r="A21" s="208"/>
      <c r="B21" s="203" t="s">
        <v>5</v>
      </c>
      <c r="C21" s="204"/>
      <c r="D21" s="56"/>
    </row>
    <row r="22" spans="1:4" ht="22" customHeight="1" thickBot="1" x14ac:dyDescent="0.45">
      <c r="A22" s="223" t="s">
        <v>126</v>
      </c>
      <c r="B22" s="15" t="s">
        <v>1</v>
      </c>
      <c r="C22" s="16" t="s">
        <v>2</v>
      </c>
      <c r="D22" s="57" t="s">
        <v>9</v>
      </c>
    </row>
    <row r="23" spans="1:4" ht="22" customHeight="1" thickBot="1" x14ac:dyDescent="0.45">
      <c r="A23" s="223"/>
      <c r="B23" s="17"/>
      <c r="C23" s="37" t="s">
        <v>127</v>
      </c>
      <c r="D23" s="58"/>
    </row>
    <row r="24" spans="1:4" ht="22" customHeight="1" thickBot="1" x14ac:dyDescent="0.35">
      <c r="A24" s="223"/>
      <c r="B24" s="18">
        <v>9</v>
      </c>
      <c r="C24" s="19" t="s">
        <v>3</v>
      </c>
      <c r="D24" s="111">
        <f>SUM('22923 WILMOT'!G67)</f>
        <v>0</v>
      </c>
    </row>
    <row r="25" spans="1:4" ht="22" customHeight="1" thickBot="1" x14ac:dyDescent="0.35">
      <c r="A25" s="223"/>
      <c r="B25" s="20">
        <v>10</v>
      </c>
      <c r="C25" s="19" t="s">
        <v>4</v>
      </c>
      <c r="D25" s="50">
        <v>70000</v>
      </c>
    </row>
    <row r="26" spans="1:4" ht="22" customHeight="1" thickBot="1" x14ac:dyDescent="0.35">
      <c r="A26" s="223"/>
      <c r="B26" s="20">
        <v>11</v>
      </c>
      <c r="C26" s="21" t="s">
        <v>8</v>
      </c>
      <c r="D26" s="51">
        <v>25000</v>
      </c>
    </row>
    <row r="27" spans="1:4" ht="22" customHeight="1" thickBot="1" x14ac:dyDescent="0.35">
      <c r="A27" s="223"/>
      <c r="B27" s="23">
        <v>12</v>
      </c>
      <c r="C27" s="24" t="s">
        <v>7</v>
      </c>
      <c r="D27" s="59">
        <f>SUM(D24:D26)</f>
        <v>95000</v>
      </c>
    </row>
    <row r="28" spans="1:4" ht="14.5" thickBot="1" x14ac:dyDescent="0.35">
      <c r="A28" s="223"/>
      <c r="B28" s="224" t="s">
        <v>5</v>
      </c>
      <c r="C28" s="225"/>
      <c r="D28" s="60"/>
    </row>
    <row r="29" spans="1:4" ht="22" customHeight="1" thickBot="1" x14ac:dyDescent="0.45">
      <c r="A29" s="226" t="s">
        <v>128</v>
      </c>
      <c r="B29" s="112" t="s">
        <v>1</v>
      </c>
      <c r="C29" s="113" t="s">
        <v>2</v>
      </c>
      <c r="D29" s="114" t="s">
        <v>9</v>
      </c>
    </row>
    <row r="30" spans="1:4" ht="22" customHeight="1" thickBot="1" x14ac:dyDescent="0.45">
      <c r="A30" s="226"/>
      <c r="B30" s="115"/>
      <c r="C30" s="116" t="s">
        <v>133</v>
      </c>
      <c r="D30" s="117"/>
    </row>
    <row r="31" spans="1:4" ht="22" customHeight="1" thickBot="1" x14ac:dyDescent="0.35">
      <c r="A31" s="226"/>
      <c r="B31" s="18">
        <v>13</v>
      </c>
      <c r="C31" s="19" t="s">
        <v>3</v>
      </c>
      <c r="D31" s="111">
        <f>SUM('22924 23RD ST.'!G67)</f>
        <v>0</v>
      </c>
    </row>
    <row r="32" spans="1:4" ht="22" customHeight="1" thickBot="1" x14ac:dyDescent="0.35">
      <c r="A32" s="226"/>
      <c r="B32" s="20">
        <v>14</v>
      </c>
      <c r="C32" s="19" t="s">
        <v>4</v>
      </c>
      <c r="D32" s="50">
        <v>125000</v>
      </c>
    </row>
    <row r="33" spans="1:4" ht="22" customHeight="1" thickBot="1" x14ac:dyDescent="0.35">
      <c r="A33" s="226"/>
      <c r="B33" s="20">
        <v>15</v>
      </c>
      <c r="C33" s="21" t="s">
        <v>8</v>
      </c>
      <c r="D33" s="51">
        <v>25000</v>
      </c>
    </row>
    <row r="34" spans="1:4" ht="22" customHeight="1" thickBot="1" x14ac:dyDescent="0.35">
      <c r="A34" s="226"/>
      <c r="B34" s="118">
        <v>16</v>
      </c>
      <c r="C34" s="119" t="s">
        <v>7</v>
      </c>
      <c r="D34" s="120">
        <f>SUM(D31:D33)</f>
        <v>150000</v>
      </c>
    </row>
    <row r="35" spans="1:4" ht="16.5" customHeight="1" thickBot="1" x14ac:dyDescent="0.35">
      <c r="A35" s="226"/>
      <c r="B35" s="227" t="s">
        <v>5</v>
      </c>
      <c r="C35" s="228"/>
      <c r="D35" s="121"/>
    </row>
    <row r="36" spans="1:4" ht="22" customHeight="1" thickBot="1" x14ac:dyDescent="0.45">
      <c r="A36" s="229" t="s">
        <v>130</v>
      </c>
      <c r="B36" s="122" t="s">
        <v>1</v>
      </c>
      <c r="C36" s="123" t="s">
        <v>2</v>
      </c>
      <c r="D36" s="124" t="s">
        <v>9</v>
      </c>
    </row>
    <row r="37" spans="1:4" ht="22" customHeight="1" thickBot="1" x14ac:dyDescent="0.45">
      <c r="A37" s="229"/>
      <c r="B37" s="125"/>
      <c r="C37" s="126" t="s">
        <v>132</v>
      </c>
      <c r="D37" s="127"/>
    </row>
    <row r="38" spans="1:4" ht="22" customHeight="1" thickBot="1" x14ac:dyDescent="0.35">
      <c r="A38" s="229"/>
      <c r="B38" s="18">
        <v>17</v>
      </c>
      <c r="C38" s="19" t="s">
        <v>3</v>
      </c>
      <c r="D38" s="111">
        <f>SUM('22925 ARGYLE '!G67)</f>
        <v>0</v>
      </c>
    </row>
    <row r="39" spans="1:4" ht="22" customHeight="1" thickBot="1" x14ac:dyDescent="0.35">
      <c r="A39" s="229"/>
      <c r="B39" s="20">
        <v>18</v>
      </c>
      <c r="C39" s="19" t="s">
        <v>4</v>
      </c>
      <c r="D39" s="50">
        <v>100000</v>
      </c>
    </row>
    <row r="40" spans="1:4" ht="22" customHeight="1" thickBot="1" x14ac:dyDescent="0.35">
      <c r="A40" s="229"/>
      <c r="B40" s="20">
        <v>19</v>
      </c>
      <c r="C40" s="21" t="s">
        <v>8</v>
      </c>
      <c r="D40" s="51">
        <v>25000</v>
      </c>
    </row>
    <row r="41" spans="1:4" ht="22" customHeight="1" thickBot="1" x14ac:dyDescent="0.35">
      <c r="A41" s="229"/>
      <c r="B41" s="128">
        <v>20</v>
      </c>
      <c r="C41" s="129" t="s">
        <v>7</v>
      </c>
      <c r="D41" s="130">
        <f>SUM(D38:D40)</f>
        <v>125000</v>
      </c>
    </row>
    <row r="42" spans="1:4" ht="14.5" thickBot="1" x14ac:dyDescent="0.35">
      <c r="A42" s="229"/>
      <c r="B42" s="230" t="s">
        <v>5</v>
      </c>
      <c r="C42" s="231"/>
      <c r="D42" s="131"/>
    </row>
    <row r="43" spans="1:4" ht="22" customHeight="1" thickBot="1" x14ac:dyDescent="0.45">
      <c r="A43" s="229" t="s">
        <v>131</v>
      </c>
      <c r="B43" s="167" t="s">
        <v>1</v>
      </c>
      <c r="C43" s="168" t="s">
        <v>2</v>
      </c>
      <c r="D43" s="169" t="s">
        <v>9</v>
      </c>
    </row>
    <row r="44" spans="1:4" ht="22" customHeight="1" thickBot="1" x14ac:dyDescent="0.45">
      <c r="A44" s="229"/>
      <c r="B44" s="170"/>
      <c r="C44" s="171" t="s">
        <v>134</v>
      </c>
      <c r="D44" s="172"/>
    </row>
    <row r="45" spans="1:4" ht="22" customHeight="1" thickBot="1" x14ac:dyDescent="0.35">
      <c r="A45" s="229"/>
      <c r="B45" s="18">
        <v>21</v>
      </c>
      <c r="C45" s="19" t="s">
        <v>3</v>
      </c>
      <c r="D45" s="111">
        <f>SUM('22926 GREENLEAF'!G67)</f>
        <v>0</v>
      </c>
    </row>
    <row r="46" spans="1:4" ht="22" customHeight="1" thickBot="1" x14ac:dyDescent="0.35">
      <c r="A46" s="229"/>
      <c r="B46" s="20">
        <v>22</v>
      </c>
      <c r="C46" s="19" t="s">
        <v>4</v>
      </c>
      <c r="D46" s="50">
        <v>125000</v>
      </c>
    </row>
    <row r="47" spans="1:4" ht="22" customHeight="1" thickBot="1" x14ac:dyDescent="0.35">
      <c r="A47" s="229"/>
      <c r="B47" s="20">
        <v>23</v>
      </c>
      <c r="C47" s="21" t="s">
        <v>8</v>
      </c>
      <c r="D47" s="51">
        <v>25000</v>
      </c>
    </row>
    <row r="48" spans="1:4" ht="22" customHeight="1" thickBot="1" x14ac:dyDescent="0.35">
      <c r="A48" s="229"/>
      <c r="B48" s="173">
        <v>24</v>
      </c>
      <c r="C48" s="174" t="s">
        <v>7</v>
      </c>
      <c r="D48" s="175">
        <f>SUM(D45:D47)</f>
        <v>150000</v>
      </c>
    </row>
    <row r="49" spans="1:4" ht="17.5" customHeight="1" thickBot="1" x14ac:dyDescent="0.35">
      <c r="A49" s="229"/>
      <c r="B49" s="232" t="s">
        <v>5</v>
      </c>
      <c r="C49" s="233"/>
      <c r="D49" s="176"/>
    </row>
    <row r="50" spans="1:4" ht="18" x14ac:dyDescent="0.4">
      <c r="A50" s="61"/>
      <c r="B50" s="28" t="s">
        <v>1</v>
      </c>
      <c r="C50" s="29" t="s">
        <v>2</v>
      </c>
      <c r="D50" s="62" t="s">
        <v>36</v>
      </c>
    </row>
    <row r="51" spans="1:4" ht="22" customHeight="1" x14ac:dyDescent="0.4">
      <c r="A51" s="61"/>
      <c r="B51" s="30">
        <v>25</v>
      </c>
      <c r="C51" s="31" t="s">
        <v>135</v>
      </c>
      <c r="D51" s="63">
        <f>SUM(D13+D20+D27+D34+D41+D48)</f>
        <v>885000</v>
      </c>
    </row>
    <row r="52" spans="1:4" ht="22" customHeight="1" thickBot="1" x14ac:dyDescent="0.45">
      <c r="A52" s="64"/>
      <c r="B52" s="32">
        <v>26</v>
      </c>
      <c r="C52" s="33" t="s">
        <v>60</v>
      </c>
      <c r="D52" s="65">
        <f>SUM('Award Criteria Figure'!C38)</f>
        <v>885000</v>
      </c>
    </row>
    <row r="53" spans="1:4" ht="35.5" customHeight="1" thickBot="1" x14ac:dyDescent="0.45">
      <c r="A53" s="218" t="s">
        <v>50</v>
      </c>
      <c r="B53" s="219"/>
      <c r="C53" s="219"/>
      <c r="D53" s="220"/>
    </row>
    <row r="54" spans="1:4" ht="18" customHeight="1" x14ac:dyDescent="0.3">
      <c r="A54" s="66" t="s">
        <v>43</v>
      </c>
      <c r="B54" s="221"/>
      <c r="C54" s="221"/>
      <c r="D54" s="222"/>
    </row>
    <row r="55" spans="1:4" x14ac:dyDescent="0.3">
      <c r="A55" s="66" t="s">
        <v>44</v>
      </c>
      <c r="B55" s="234"/>
      <c r="C55" s="234"/>
      <c r="D55" s="235"/>
    </row>
    <row r="56" spans="1:4" ht="13.5" customHeight="1" thickBot="1" x14ac:dyDescent="0.35">
      <c r="A56" s="67"/>
      <c r="B56" s="236"/>
      <c r="C56" s="236"/>
      <c r="D56" s="237"/>
    </row>
    <row r="57" spans="1:4" ht="18.5" thickBot="1" x14ac:dyDescent="0.35">
      <c r="A57" s="238" t="s">
        <v>28</v>
      </c>
      <c r="B57" s="239"/>
      <c r="C57" s="239"/>
      <c r="D57" s="240"/>
    </row>
    <row r="58" spans="1:4" x14ac:dyDescent="0.3">
      <c r="A58" s="68" t="s">
        <v>29</v>
      </c>
      <c r="B58" s="221"/>
      <c r="C58" s="221"/>
      <c r="D58" s="222"/>
    </row>
    <row r="59" spans="1:4" ht="14.5" thickBot="1" x14ac:dyDescent="0.35">
      <c r="A59" s="66" t="s">
        <v>30</v>
      </c>
      <c r="B59" s="234"/>
      <c r="C59" s="241"/>
      <c r="D59" s="242"/>
    </row>
    <row r="60" spans="1:4" ht="18.5" thickBot="1" x14ac:dyDescent="0.35">
      <c r="A60" s="238" t="s">
        <v>31</v>
      </c>
      <c r="B60" s="239"/>
      <c r="C60" s="239"/>
      <c r="D60" s="240"/>
    </row>
    <row r="61" spans="1:4" ht="120.5" customHeight="1" thickBot="1" x14ac:dyDescent="0.35">
      <c r="A61" s="247" t="s">
        <v>64</v>
      </c>
      <c r="B61" s="248"/>
      <c r="C61" s="248"/>
      <c r="D61" s="249"/>
    </row>
    <row r="62" spans="1:4" x14ac:dyDescent="0.3">
      <c r="A62" s="69" t="s">
        <v>54</v>
      </c>
      <c r="B62" s="13" t="s">
        <v>45</v>
      </c>
      <c r="C62" s="250" t="s">
        <v>136</v>
      </c>
      <c r="D62" s="251"/>
    </row>
    <row r="63" spans="1:4" ht="14" customHeight="1" x14ac:dyDescent="0.3">
      <c r="A63" s="70" t="s">
        <v>46</v>
      </c>
      <c r="B63" s="14" t="s">
        <v>47</v>
      </c>
      <c r="C63" s="243" t="s">
        <v>61</v>
      </c>
      <c r="D63" s="244"/>
    </row>
    <row r="64" spans="1:4" ht="14" customHeight="1" x14ac:dyDescent="0.3">
      <c r="A64" s="71" t="s">
        <v>48</v>
      </c>
      <c r="B64" s="14" t="s">
        <v>49</v>
      </c>
      <c r="C64" s="243" t="s">
        <v>61</v>
      </c>
      <c r="D64" s="244"/>
    </row>
    <row r="65" spans="1:4" ht="26" x14ac:dyDescent="0.3">
      <c r="A65" s="72" t="s">
        <v>51</v>
      </c>
      <c r="B65" s="14" t="s">
        <v>62</v>
      </c>
      <c r="C65" s="243" t="s">
        <v>137</v>
      </c>
      <c r="D65" s="244"/>
    </row>
    <row r="66" spans="1:4" ht="39.5" thickBot="1" x14ac:dyDescent="0.35">
      <c r="A66" s="73" t="s">
        <v>52</v>
      </c>
      <c r="B66" s="74" t="s">
        <v>63</v>
      </c>
      <c r="C66" s="245" t="s">
        <v>138</v>
      </c>
      <c r="D66" s="246"/>
    </row>
  </sheetData>
  <sheetProtection algorithmName="SHA-512" hashValue="8O9lzWTO2OIHqp3uxrSl8A+Cqu7xZFuPlSvNvSOZH69+vRIqgQPMa6XvN4BG2TJyGAI40GiGenCwn6S5gXP/yA==" saltValue="NSP9k+vAjjZ5A+uV4wJWjw==" spinCount="100000" sheet="1" selectLockedCells="1"/>
  <mergeCells count="34">
    <mergeCell ref="C64:D64"/>
    <mergeCell ref="C65:D65"/>
    <mergeCell ref="C66:D66"/>
    <mergeCell ref="A60:D60"/>
    <mergeCell ref="A61:D61"/>
    <mergeCell ref="C62:D62"/>
    <mergeCell ref="C63:D63"/>
    <mergeCell ref="B55:D55"/>
    <mergeCell ref="B56:D56"/>
    <mergeCell ref="A57:D57"/>
    <mergeCell ref="B58:D58"/>
    <mergeCell ref="B59:D59"/>
    <mergeCell ref="A53:D53"/>
    <mergeCell ref="B54:D54"/>
    <mergeCell ref="A22:A28"/>
    <mergeCell ref="B28:C28"/>
    <mergeCell ref="A29:A35"/>
    <mergeCell ref="B35:C35"/>
    <mergeCell ref="A36:A42"/>
    <mergeCell ref="B42:C42"/>
    <mergeCell ref="A43:A49"/>
    <mergeCell ref="B49:C49"/>
    <mergeCell ref="C1:D1"/>
    <mergeCell ref="A1:B1"/>
    <mergeCell ref="A3:B3"/>
    <mergeCell ref="A4:B4"/>
    <mergeCell ref="C5:D5"/>
    <mergeCell ref="B14:C14"/>
    <mergeCell ref="A6:D6"/>
    <mergeCell ref="A7:D7"/>
    <mergeCell ref="A2:B2"/>
    <mergeCell ref="B21:C21"/>
    <mergeCell ref="A8:A14"/>
    <mergeCell ref="A15:A21"/>
  </mergeCells>
  <printOptions horizontalCentered="1" verticalCentered="1"/>
  <pageMargins left="0.25" right="0.25" top="0.75" bottom="0.75" header="0.3" footer="0.3"/>
  <pageSetup scale="48" orientation="portrait" r:id="rId1"/>
  <headerFooter>
    <oddHeader>&amp;C&amp;"Arial Narrow,Bold"&amp;16B. BID FORM - CHICAGO DEPARTMENT OF TRANSPORTATION (‘CDOT’) CAPITAL PROGRAM – ALLEYS (VARIOUS LOCATIONS) – PACKAGE 6</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660400</xdr:colOff>
                    <xdr:row>12</xdr:row>
                    <xdr:rowOff>279400</xdr:rowOff>
                  </from>
                  <to>
                    <xdr:col>3</xdr:col>
                    <xdr:colOff>965200</xdr:colOff>
                    <xdr:row>14</xdr:row>
                    <xdr:rowOff>50800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679450</xdr:colOff>
                    <xdr:row>19</xdr:row>
                    <xdr:rowOff>298450</xdr:rowOff>
                  </from>
                  <to>
                    <xdr:col>3</xdr:col>
                    <xdr:colOff>984250</xdr:colOff>
                    <xdr:row>21</xdr:row>
                    <xdr:rowOff>31750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35</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41</xdr:row>
                    <xdr:rowOff>0</xdr:rowOff>
                  </from>
                  <to>
                    <xdr:col>3</xdr:col>
                    <xdr:colOff>990600</xdr:colOff>
                    <xdr:row>42</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685800</xdr:colOff>
                    <xdr:row>48</xdr:row>
                    <xdr:rowOff>0</xdr:rowOff>
                  </from>
                  <to>
                    <xdr:col>3</xdr:col>
                    <xdr:colOff>990600</xdr:colOff>
                    <xdr:row>48</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4.5" x14ac:dyDescent="0.35"/>
  <cols>
    <col min="1" max="1" width="21.1796875" customWidth="1"/>
    <col min="2" max="2" width="79.81640625" customWidth="1"/>
    <col min="3" max="3" width="18.81640625" customWidth="1"/>
  </cols>
  <sheetData>
    <row r="1" spans="1:3" ht="24" customHeight="1" thickTop="1" x14ac:dyDescent="0.35">
      <c r="A1" s="106" t="s">
        <v>10</v>
      </c>
      <c r="B1" s="252" t="s">
        <v>120</v>
      </c>
      <c r="C1" s="253"/>
    </row>
    <row r="2" spans="1:3" ht="24" customHeight="1" x14ac:dyDescent="0.35">
      <c r="A2" s="75" t="s">
        <v>55</v>
      </c>
      <c r="B2" s="45" t="s">
        <v>59</v>
      </c>
      <c r="C2" s="164"/>
    </row>
    <row r="3" spans="1:3" ht="24" customHeight="1" x14ac:dyDescent="0.35">
      <c r="A3" s="107" t="s">
        <v>11</v>
      </c>
      <c r="B3" s="165" t="s">
        <v>121</v>
      </c>
      <c r="C3" s="164"/>
    </row>
    <row r="4" spans="1:3" ht="24" customHeight="1" x14ac:dyDescent="0.35">
      <c r="A4" s="75" t="s">
        <v>56</v>
      </c>
      <c r="B4" s="166" t="s">
        <v>122</v>
      </c>
      <c r="C4" s="164"/>
    </row>
    <row r="5" spans="1:3" ht="8.25" hidden="1" customHeight="1" x14ac:dyDescent="0.35">
      <c r="A5" s="259"/>
      <c r="B5" s="260"/>
      <c r="C5" s="261"/>
    </row>
    <row r="6" spans="1:3" ht="33" hidden="1" customHeight="1" x14ac:dyDescent="0.35">
      <c r="A6" s="76"/>
      <c r="C6" s="77" t="s">
        <v>0</v>
      </c>
    </row>
    <row r="7" spans="1:3" ht="18" hidden="1" x14ac:dyDescent="0.4">
      <c r="A7" s="76"/>
      <c r="C7" s="78">
        <f>SUM('[1]BidFormMASTER All Alleys'!D16)</f>
        <v>525000</v>
      </c>
    </row>
    <row r="8" spans="1:3" ht="25" x14ac:dyDescent="0.5">
      <c r="A8" s="262" t="s">
        <v>58</v>
      </c>
      <c r="B8" s="263"/>
      <c r="C8" s="264"/>
    </row>
    <row r="9" spans="1:3" ht="24.75" customHeight="1" x14ac:dyDescent="0.5">
      <c r="A9" s="76"/>
      <c r="C9" s="79" t="s">
        <v>12</v>
      </c>
    </row>
    <row r="10" spans="1:3" s="2" customFormat="1" ht="18.5" x14ac:dyDescent="0.45">
      <c r="A10" s="80" t="s">
        <v>35</v>
      </c>
      <c r="B10" s="81"/>
      <c r="C10" s="82">
        <f>SUM('Master Bid Tab'!D51)</f>
        <v>885000</v>
      </c>
    </row>
    <row r="11" spans="1:3" ht="18.75" customHeight="1" x14ac:dyDescent="0.35">
      <c r="A11" s="83" t="s">
        <v>13</v>
      </c>
      <c r="B11" s="1"/>
      <c r="C11" s="84"/>
    </row>
    <row r="12" spans="1:3" ht="18.75" customHeight="1" x14ac:dyDescent="0.35">
      <c r="A12" s="83" t="s">
        <v>14</v>
      </c>
      <c r="B12" s="1"/>
      <c r="C12" s="85">
        <f>SUM(C10*C11)*0.04</f>
        <v>0</v>
      </c>
    </row>
    <row r="13" spans="1:3" ht="18.75" customHeight="1" x14ac:dyDescent="0.35">
      <c r="A13" s="86"/>
      <c r="B13" s="87"/>
      <c r="C13" s="88"/>
    </row>
    <row r="14" spans="1:3" ht="18.75" customHeight="1" x14ac:dyDescent="0.35">
      <c r="A14" s="83"/>
      <c r="B14" s="1"/>
      <c r="C14" s="85">
        <f>SUM($C$10)</f>
        <v>885000</v>
      </c>
    </row>
    <row r="15" spans="1:3" ht="18.75" customHeight="1" x14ac:dyDescent="0.35">
      <c r="A15" s="83" t="s">
        <v>15</v>
      </c>
      <c r="B15" s="1"/>
      <c r="C15" s="84"/>
    </row>
    <row r="16" spans="1:3" ht="18.75" customHeight="1" x14ac:dyDescent="0.35">
      <c r="A16" s="83" t="s">
        <v>16</v>
      </c>
      <c r="B16" s="1"/>
      <c r="C16" s="85">
        <f>SUM(C14*C15)*0.03</f>
        <v>0</v>
      </c>
    </row>
    <row r="17" spans="1:3" ht="18.75" customHeight="1" x14ac:dyDescent="0.35">
      <c r="A17" s="86"/>
      <c r="B17" s="87"/>
      <c r="C17" s="88"/>
    </row>
    <row r="18" spans="1:3" ht="18.75" customHeight="1" x14ac:dyDescent="0.35">
      <c r="A18" s="83"/>
      <c r="B18" s="1"/>
      <c r="C18" s="85">
        <f>SUM($C$10)</f>
        <v>885000</v>
      </c>
    </row>
    <row r="19" spans="1:3" ht="18.75" customHeight="1" x14ac:dyDescent="0.35">
      <c r="A19" s="83" t="s">
        <v>17</v>
      </c>
      <c r="B19" s="1"/>
      <c r="C19" s="84"/>
    </row>
    <row r="20" spans="1:3" ht="18.75" customHeight="1" x14ac:dyDescent="0.35">
      <c r="A20" s="83" t="s">
        <v>18</v>
      </c>
      <c r="B20" s="1"/>
      <c r="C20" s="85">
        <f t="shared" ref="C20" si="0">SUM(C18*C19)*0.01</f>
        <v>0</v>
      </c>
    </row>
    <row r="21" spans="1:3" ht="18.75" customHeight="1" x14ac:dyDescent="0.35">
      <c r="A21" s="86"/>
      <c r="B21" s="87"/>
      <c r="C21" s="88"/>
    </row>
    <row r="22" spans="1:3" ht="18.75" customHeight="1" x14ac:dyDescent="0.35">
      <c r="A22" s="83"/>
      <c r="B22" s="1"/>
      <c r="C22" s="85">
        <f>SUM($C$10)</f>
        <v>885000</v>
      </c>
    </row>
    <row r="23" spans="1:3" ht="18.75" customHeight="1" x14ac:dyDescent="0.35">
      <c r="A23" s="83" t="s">
        <v>19</v>
      </c>
      <c r="B23" s="1"/>
      <c r="C23" s="84"/>
    </row>
    <row r="24" spans="1:3" ht="18.75" customHeight="1" x14ac:dyDescent="0.35">
      <c r="A24" s="83" t="s">
        <v>20</v>
      </c>
      <c r="B24" s="1"/>
      <c r="C24" s="85">
        <f t="shared" ref="C24" si="1">SUM(C22*C23)*0.04</f>
        <v>0</v>
      </c>
    </row>
    <row r="25" spans="1:3" ht="18.75" customHeight="1" x14ac:dyDescent="0.35">
      <c r="A25" s="86"/>
      <c r="B25" s="87"/>
      <c r="C25" s="88"/>
    </row>
    <row r="26" spans="1:3" ht="18.75" customHeight="1" x14ac:dyDescent="0.35">
      <c r="A26" s="83"/>
      <c r="B26" s="1"/>
      <c r="C26" s="85">
        <f>SUM($C$10)</f>
        <v>885000</v>
      </c>
    </row>
    <row r="27" spans="1:3" ht="18.75" customHeight="1" x14ac:dyDescent="0.35">
      <c r="A27" s="83" t="s">
        <v>21</v>
      </c>
      <c r="B27" s="1"/>
      <c r="C27" s="84"/>
    </row>
    <row r="28" spans="1:3" ht="18.75" customHeight="1" x14ac:dyDescent="0.35">
      <c r="A28" s="83" t="s">
        <v>22</v>
      </c>
      <c r="B28" s="1"/>
      <c r="C28" s="85">
        <f t="shared" ref="C28" si="2">SUM(C26*C27)*0.03</f>
        <v>0</v>
      </c>
    </row>
    <row r="29" spans="1:3" ht="18.75" customHeight="1" x14ac:dyDescent="0.35">
      <c r="A29" s="86"/>
      <c r="B29" s="87"/>
      <c r="C29" s="88"/>
    </row>
    <row r="30" spans="1:3" ht="18.75" customHeight="1" x14ac:dyDescent="0.35">
      <c r="A30" s="83"/>
      <c r="B30" s="1"/>
      <c r="C30" s="85">
        <f>SUM($C$10)</f>
        <v>885000</v>
      </c>
    </row>
    <row r="31" spans="1:3" ht="18.75" customHeight="1" x14ac:dyDescent="0.35">
      <c r="A31" s="83" t="s">
        <v>23</v>
      </c>
      <c r="B31" s="1"/>
      <c r="C31" s="84"/>
    </row>
    <row r="32" spans="1:3" ht="18.75" customHeight="1" x14ac:dyDescent="0.35">
      <c r="A32" s="83" t="s">
        <v>24</v>
      </c>
      <c r="B32" s="1"/>
      <c r="C32" s="85">
        <f t="shared" ref="C32" si="3">SUM(C30*C31)*0.01</f>
        <v>0</v>
      </c>
    </row>
    <row r="33" spans="1:3" ht="18.75" customHeight="1" x14ac:dyDescent="0.35">
      <c r="A33" s="86"/>
      <c r="B33" s="87"/>
      <c r="C33" s="88"/>
    </row>
    <row r="34" spans="1:3" ht="18.75" customHeight="1" x14ac:dyDescent="0.35">
      <c r="A34" s="83"/>
      <c r="B34" s="1"/>
      <c r="C34" s="85">
        <f>SUM($C$10)</f>
        <v>885000</v>
      </c>
    </row>
    <row r="35" spans="1:3" ht="18.75" customHeight="1" x14ac:dyDescent="0.35">
      <c r="A35" s="83" t="s">
        <v>25</v>
      </c>
      <c r="B35" s="1"/>
      <c r="C35" s="85">
        <f>SUM(C12+C16+C20+C24+C28+C32)</f>
        <v>0</v>
      </c>
    </row>
    <row r="36" spans="1:3" ht="18.75" customHeight="1" x14ac:dyDescent="0.35">
      <c r="A36" s="83" t="s">
        <v>26</v>
      </c>
      <c r="B36" s="1"/>
      <c r="C36" s="85">
        <f t="shared" ref="C36" si="4">SUM(C34-C35)</f>
        <v>885000</v>
      </c>
    </row>
    <row r="37" spans="1:3" ht="8.9" customHeight="1" x14ac:dyDescent="0.35">
      <c r="A37" s="89"/>
      <c r="B37" s="90"/>
      <c r="C37" s="91"/>
    </row>
    <row r="38" spans="1:3" ht="24" customHeight="1" thickBot="1" x14ac:dyDescent="0.45">
      <c r="A38" s="80" t="s">
        <v>27</v>
      </c>
      <c r="B38" s="81"/>
      <c r="C38" s="82">
        <f>SUM(C36)</f>
        <v>885000</v>
      </c>
    </row>
    <row r="39" spans="1:3" ht="17.5" customHeight="1" thickBot="1" x14ac:dyDescent="0.4">
      <c r="A39" s="265" t="s">
        <v>5</v>
      </c>
      <c r="B39" s="266"/>
      <c r="C39" s="92"/>
    </row>
    <row r="40" spans="1:3" ht="29.5" customHeight="1" thickBot="1" x14ac:dyDescent="0.4">
      <c r="A40" s="254" t="s">
        <v>28</v>
      </c>
      <c r="B40" s="239"/>
      <c r="C40" s="255"/>
    </row>
    <row r="41" spans="1:3" ht="17.5" customHeight="1" x14ac:dyDescent="0.35">
      <c r="A41" s="93" t="s">
        <v>29</v>
      </c>
      <c r="B41" s="267"/>
      <c r="C41" s="268"/>
    </row>
    <row r="42" spans="1:3" ht="17.5" customHeight="1" thickBot="1" x14ac:dyDescent="0.4">
      <c r="A42" s="94" t="s">
        <v>30</v>
      </c>
      <c r="B42" s="269"/>
      <c r="C42" s="270"/>
    </row>
    <row r="43" spans="1:3" ht="18.5" thickBot="1" x14ac:dyDescent="0.4">
      <c r="A43" s="254" t="s">
        <v>31</v>
      </c>
      <c r="B43" s="239"/>
      <c r="C43" s="255"/>
    </row>
    <row r="44" spans="1:3" ht="109" customHeight="1" thickBot="1" x14ac:dyDescent="0.4">
      <c r="A44" s="256" t="s">
        <v>65</v>
      </c>
      <c r="B44" s="257"/>
      <c r="C44" s="258"/>
    </row>
    <row r="45" spans="1:3" ht="18" customHeight="1" thickBot="1" x14ac:dyDescent="0.4">
      <c r="A45" s="95" t="s">
        <v>32</v>
      </c>
      <c r="B45" s="43"/>
      <c r="C45" s="96"/>
    </row>
    <row r="46" spans="1:3" ht="14.5" customHeight="1" x14ac:dyDescent="0.35">
      <c r="A46" s="97" t="s">
        <v>33</v>
      </c>
      <c r="B46" s="98"/>
      <c r="C46" s="99"/>
    </row>
    <row r="47" spans="1:3" ht="15.5" customHeight="1" x14ac:dyDescent="0.35">
      <c r="A47" s="100" t="s">
        <v>34</v>
      </c>
      <c r="B47" s="101"/>
      <c r="C47" s="102"/>
    </row>
    <row r="48" spans="1:3" ht="19" customHeight="1" thickBot="1" x14ac:dyDescent="0.4">
      <c r="A48" s="103" t="s">
        <v>57</v>
      </c>
      <c r="B48" s="104"/>
      <c r="C48" s="105"/>
    </row>
    <row r="49" spans="3:3" ht="18.5" thickTop="1" x14ac:dyDescent="0.35">
      <c r="C49" s="3"/>
    </row>
  </sheetData>
  <sheetProtection algorithmName="SHA-512" hashValue="E32vgY+v5tZVNoN3YLo6F2ITfmFkEUy81lzpwFaGW1waMrW+gmuNsi/sM0BUyCcilER3WjWM+JJSTBttCVwnxw==" saltValue="OZjblD4fI9GooAewxC4kK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70"/>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thickBot="1" x14ac:dyDescent="0.4">
      <c r="A1" s="271" t="s">
        <v>139</v>
      </c>
      <c r="B1" s="272"/>
      <c r="C1" s="272"/>
      <c r="D1" s="272"/>
      <c r="E1" s="272"/>
      <c r="F1" s="272"/>
      <c r="G1" s="273"/>
    </row>
    <row r="2" spans="1:7" s="25" customFormat="1" ht="30" customHeight="1" thickBot="1" x14ac:dyDescent="0.3">
      <c r="A2" s="153" t="s">
        <v>42</v>
      </c>
      <c r="B2" s="154" t="str">
        <f>'[2]Original Items Condensed'!C8</f>
        <v>Code Number</v>
      </c>
      <c r="C2" s="154" t="s">
        <v>41</v>
      </c>
      <c r="D2" s="155" t="s">
        <v>40</v>
      </c>
      <c r="E2" s="155" t="s">
        <v>39</v>
      </c>
      <c r="F2" s="156" t="s">
        <v>38</v>
      </c>
      <c r="G2" s="157" t="s">
        <v>37</v>
      </c>
    </row>
    <row r="3" spans="1:7" s="25" customFormat="1" ht="24" customHeight="1" x14ac:dyDescent="0.35">
      <c r="A3" s="179">
        <v>1</v>
      </c>
      <c r="B3" s="179" t="s">
        <v>66</v>
      </c>
      <c r="C3" s="181" t="s">
        <v>67</v>
      </c>
      <c r="D3" s="179" t="s">
        <v>68</v>
      </c>
      <c r="E3" s="187">
        <v>0</v>
      </c>
      <c r="F3" s="180"/>
      <c r="G3" s="177">
        <f t="shared" ref="G3:G66" si="0">SUM(E3*F3)</f>
        <v>0</v>
      </c>
    </row>
    <row r="4" spans="1:7" s="25" customFormat="1" ht="24" customHeight="1" x14ac:dyDescent="0.35">
      <c r="A4" s="179">
        <v>2</v>
      </c>
      <c r="B4" s="179" t="s">
        <v>66</v>
      </c>
      <c r="C4" s="181" t="s">
        <v>69</v>
      </c>
      <c r="D4" s="179" t="s">
        <v>68</v>
      </c>
      <c r="E4" s="187">
        <v>355</v>
      </c>
      <c r="F4" s="180"/>
      <c r="G4" s="177">
        <f t="shared" si="0"/>
        <v>0</v>
      </c>
    </row>
    <row r="5" spans="1:7" s="25" customFormat="1" ht="24" customHeight="1" x14ac:dyDescent="0.35">
      <c r="A5" s="179">
        <v>3</v>
      </c>
      <c r="B5" s="179" t="s">
        <v>66</v>
      </c>
      <c r="C5" s="181" t="s">
        <v>70</v>
      </c>
      <c r="D5" s="179" t="s">
        <v>71</v>
      </c>
      <c r="E5" s="187">
        <v>37</v>
      </c>
      <c r="F5" s="180"/>
      <c r="G5" s="177">
        <f t="shared" si="0"/>
        <v>0</v>
      </c>
    </row>
    <row r="6" spans="1:7" s="25" customFormat="1" ht="24" customHeight="1" x14ac:dyDescent="0.35">
      <c r="A6" s="179">
        <v>4</v>
      </c>
      <c r="B6" s="179" t="s">
        <v>66</v>
      </c>
      <c r="C6" s="181" t="s">
        <v>72</v>
      </c>
      <c r="D6" s="179" t="s">
        <v>71</v>
      </c>
      <c r="E6" s="187">
        <v>85</v>
      </c>
      <c r="F6" s="180"/>
      <c r="G6" s="177">
        <f t="shared" si="0"/>
        <v>0</v>
      </c>
    </row>
    <row r="7" spans="1:7" s="25" customFormat="1" ht="24" customHeight="1" x14ac:dyDescent="0.35">
      <c r="A7" s="179">
        <v>5</v>
      </c>
      <c r="B7" s="179">
        <v>44000300</v>
      </c>
      <c r="C7" s="181" t="s">
        <v>73</v>
      </c>
      <c r="D7" s="179" t="s">
        <v>74</v>
      </c>
      <c r="E7" s="187">
        <v>158</v>
      </c>
      <c r="F7" s="180"/>
      <c r="G7" s="177">
        <f t="shared" si="0"/>
        <v>0</v>
      </c>
    </row>
    <row r="8" spans="1:7" s="25" customFormat="1" ht="24" customHeight="1" x14ac:dyDescent="0.35">
      <c r="A8" s="179">
        <v>6</v>
      </c>
      <c r="B8" s="179">
        <v>44000500</v>
      </c>
      <c r="C8" s="181" t="s">
        <v>75</v>
      </c>
      <c r="D8" s="179" t="s">
        <v>74</v>
      </c>
      <c r="E8" s="187">
        <v>142</v>
      </c>
      <c r="F8" s="180"/>
      <c r="G8" s="177">
        <f t="shared" si="0"/>
        <v>0</v>
      </c>
    </row>
    <row r="9" spans="1:7" s="25" customFormat="1" ht="24" customHeight="1" x14ac:dyDescent="0.35">
      <c r="A9" s="179">
        <v>7</v>
      </c>
      <c r="B9" s="179">
        <v>44000600</v>
      </c>
      <c r="C9" s="181" t="s">
        <v>76</v>
      </c>
      <c r="D9" s="179" t="s">
        <v>77</v>
      </c>
      <c r="E9" s="187">
        <v>997</v>
      </c>
      <c r="F9" s="180"/>
      <c r="G9" s="177">
        <f t="shared" si="0"/>
        <v>0</v>
      </c>
    </row>
    <row r="10" spans="1:7" s="25" customFormat="1" ht="24" customHeight="1" x14ac:dyDescent="0.35">
      <c r="A10" s="179">
        <v>8</v>
      </c>
      <c r="B10" s="179" t="s">
        <v>66</v>
      </c>
      <c r="C10" s="181" t="s">
        <v>78</v>
      </c>
      <c r="D10" s="179" t="s">
        <v>71</v>
      </c>
      <c r="E10" s="187">
        <v>1263</v>
      </c>
      <c r="F10" s="180"/>
      <c r="G10" s="177">
        <f t="shared" si="0"/>
        <v>0</v>
      </c>
    </row>
    <row r="11" spans="1:7" s="25" customFormat="1" ht="24" customHeight="1" x14ac:dyDescent="0.35">
      <c r="A11" s="179">
        <v>9</v>
      </c>
      <c r="B11" s="179" t="s">
        <v>66</v>
      </c>
      <c r="C11" s="181" t="s">
        <v>79</v>
      </c>
      <c r="D11" s="179" t="s">
        <v>77</v>
      </c>
      <c r="E11" s="187">
        <v>1546</v>
      </c>
      <c r="F11" s="180"/>
      <c r="G11" s="177">
        <f t="shared" si="0"/>
        <v>0</v>
      </c>
    </row>
    <row r="12" spans="1:7" s="25" customFormat="1" ht="24" customHeight="1" x14ac:dyDescent="0.35">
      <c r="A12" s="179">
        <v>10</v>
      </c>
      <c r="B12" s="179" t="s">
        <v>66</v>
      </c>
      <c r="C12" s="181" t="s">
        <v>80</v>
      </c>
      <c r="D12" s="179" t="s">
        <v>71</v>
      </c>
      <c r="E12" s="187">
        <v>91</v>
      </c>
      <c r="F12" s="180"/>
      <c r="G12" s="177">
        <f t="shared" si="0"/>
        <v>0</v>
      </c>
    </row>
    <row r="13" spans="1:7" s="25" customFormat="1" ht="24" customHeight="1" x14ac:dyDescent="0.35">
      <c r="A13" s="179">
        <v>11</v>
      </c>
      <c r="B13" s="179">
        <v>31101100</v>
      </c>
      <c r="C13" s="181" t="s">
        <v>81</v>
      </c>
      <c r="D13" s="179" t="s">
        <v>68</v>
      </c>
      <c r="E13" s="187">
        <v>229</v>
      </c>
      <c r="F13" s="180"/>
      <c r="G13" s="177">
        <f t="shared" si="0"/>
        <v>0</v>
      </c>
    </row>
    <row r="14" spans="1:7" s="25" customFormat="1" ht="24" customHeight="1" x14ac:dyDescent="0.35">
      <c r="A14" s="179">
        <v>12</v>
      </c>
      <c r="B14" s="179" t="s">
        <v>66</v>
      </c>
      <c r="C14" s="181" t="s">
        <v>151</v>
      </c>
      <c r="D14" s="179" t="s">
        <v>68</v>
      </c>
      <c r="E14" s="187">
        <v>19</v>
      </c>
      <c r="F14" s="180"/>
      <c r="G14" s="177">
        <f t="shared" si="0"/>
        <v>0</v>
      </c>
    </row>
    <row r="15" spans="1:7" s="25" customFormat="1" ht="24" customHeight="1" x14ac:dyDescent="0.35">
      <c r="A15" s="179">
        <v>13</v>
      </c>
      <c r="B15" s="179">
        <v>20800150</v>
      </c>
      <c r="C15" s="181" t="s">
        <v>82</v>
      </c>
      <c r="D15" s="179" t="s">
        <v>68</v>
      </c>
      <c r="E15" s="187">
        <v>90</v>
      </c>
      <c r="F15" s="180"/>
      <c r="G15" s="177">
        <f t="shared" si="0"/>
        <v>0</v>
      </c>
    </row>
    <row r="16" spans="1:7" s="25" customFormat="1" ht="24" customHeight="1" x14ac:dyDescent="0.35">
      <c r="A16" s="179">
        <v>14</v>
      </c>
      <c r="B16" s="179" t="s">
        <v>66</v>
      </c>
      <c r="C16" s="181" t="s">
        <v>152</v>
      </c>
      <c r="D16" s="179" t="s">
        <v>68</v>
      </c>
      <c r="E16" s="187">
        <v>37</v>
      </c>
      <c r="F16" s="180"/>
      <c r="G16" s="177">
        <f t="shared" si="0"/>
        <v>0</v>
      </c>
    </row>
    <row r="17" spans="1:7" s="25" customFormat="1" ht="24" customHeight="1" x14ac:dyDescent="0.35">
      <c r="A17" s="179">
        <v>15</v>
      </c>
      <c r="B17" s="179" t="s">
        <v>66</v>
      </c>
      <c r="C17" s="181" t="s">
        <v>153</v>
      </c>
      <c r="D17" s="179" t="s">
        <v>68</v>
      </c>
      <c r="E17" s="187">
        <v>0</v>
      </c>
      <c r="F17" s="180"/>
      <c r="G17" s="177">
        <f t="shared" si="0"/>
        <v>0</v>
      </c>
    </row>
    <row r="18" spans="1:7" s="25" customFormat="1" ht="24" customHeight="1" x14ac:dyDescent="0.35">
      <c r="A18" s="179">
        <v>16</v>
      </c>
      <c r="B18" s="179" t="s">
        <v>66</v>
      </c>
      <c r="C18" s="181" t="s">
        <v>83</v>
      </c>
      <c r="D18" s="179" t="s">
        <v>84</v>
      </c>
      <c r="E18" s="187">
        <v>1303</v>
      </c>
      <c r="F18" s="180"/>
      <c r="G18" s="177">
        <f t="shared" si="0"/>
        <v>0</v>
      </c>
    </row>
    <row r="19" spans="1:7" s="25" customFormat="1" ht="24" customHeight="1" x14ac:dyDescent="0.35">
      <c r="A19" s="179">
        <v>17</v>
      </c>
      <c r="B19" s="179">
        <v>35300300</v>
      </c>
      <c r="C19" s="181" t="s">
        <v>85</v>
      </c>
      <c r="D19" s="179" t="s">
        <v>71</v>
      </c>
      <c r="E19" s="187">
        <v>13</v>
      </c>
      <c r="F19" s="180"/>
      <c r="G19" s="177">
        <f t="shared" si="0"/>
        <v>0</v>
      </c>
    </row>
    <row r="20" spans="1:7" s="25" customFormat="1" ht="24" customHeight="1" x14ac:dyDescent="0.35">
      <c r="A20" s="179">
        <v>18</v>
      </c>
      <c r="B20" s="179">
        <v>35300500</v>
      </c>
      <c r="C20" s="181" t="s">
        <v>154</v>
      </c>
      <c r="D20" s="179" t="s">
        <v>71</v>
      </c>
      <c r="E20" s="187">
        <v>1546</v>
      </c>
      <c r="F20" s="180"/>
      <c r="G20" s="177">
        <f t="shared" si="0"/>
        <v>0</v>
      </c>
    </row>
    <row r="21" spans="1:7" s="25" customFormat="1" ht="24" customHeight="1" x14ac:dyDescent="0.35">
      <c r="A21" s="179">
        <v>19</v>
      </c>
      <c r="B21" s="179" t="s">
        <v>66</v>
      </c>
      <c r="C21" s="181" t="s">
        <v>87</v>
      </c>
      <c r="D21" s="179" t="s">
        <v>71</v>
      </c>
      <c r="E21" s="187">
        <v>347</v>
      </c>
      <c r="F21" s="180"/>
      <c r="G21" s="177">
        <f t="shared" si="0"/>
        <v>0</v>
      </c>
    </row>
    <row r="22" spans="1:7" s="25" customFormat="1" ht="24" customHeight="1" x14ac:dyDescent="0.35">
      <c r="A22" s="179">
        <v>20</v>
      </c>
      <c r="B22" s="179" t="s">
        <v>66</v>
      </c>
      <c r="C22" s="181" t="s">
        <v>88</v>
      </c>
      <c r="D22" s="179" t="s">
        <v>71</v>
      </c>
      <c r="E22" s="187">
        <v>0</v>
      </c>
      <c r="F22" s="180"/>
      <c r="G22" s="177">
        <f t="shared" si="0"/>
        <v>0</v>
      </c>
    </row>
    <row r="23" spans="1:7" s="25" customFormat="1" ht="24" customHeight="1" x14ac:dyDescent="0.35">
      <c r="A23" s="179">
        <v>21</v>
      </c>
      <c r="B23" s="179" t="s">
        <v>66</v>
      </c>
      <c r="C23" s="181" t="s">
        <v>89</v>
      </c>
      <c r="D23" s="179" t="s">
        <v>77</v>
      </c>
      <c r="E23" s="187">
        <v>777</v>
      </c>
      <c r="F23" s="180"/>
      <c r="G23" s="177">
        <f t="shared" si="0"/>
        <v>0</v>
      </c>
    </row>
    <row r="24" spans="1:7" s="25" customFormat="1" ht="24" customHeight="1" x14ac:dyDescent="0.35">
      <c r="A24" s="179">
        <v>22</v>
      </c>
      <c r="B24" s="179" t="s">
        <v>66</v>
      </c>
      <c r="C24" s="181" t="s">
        <v>90</v>
      </c>
      <c r="D24" s="179" t="s">
        <v>77</v>
      </c>
      <c r="E24" s="187">
        <v>220</v>
      </c>
      <c r="F24" s="180"/>
      <c r="G24" s="177">
        <f t="shared" si="0"/>
        <v>0</v>
      </c>
    </row>
    <row r="25" spans="1:7" s="25" customFormat="1" ht="24" customHeight="1" x14ac:dyDescent="0.35">
      <c r="A25" s="179">
        <v>23</v>
      </c>
      <c r="B25" s="179" t="s">
        <v>66</v>
      </c>
      <c r="C25" s="181" t="s">
        <v>86</v>
      </c>
      <c r="D25" s="179" t="s">
        <v>71</v>
      </c>
      <c r="E25" s="187">
        <v>0</v>
      </c>
      <c r="F25" s="180"/>
      <c r="G25" s="177">
        <f t="shared" si="0"/>
        <v>0</v>
      </c>
    </row>
    <row r="26" spans="1:7" s="25" customFormat="1" ht="24" customHeight="1" x14ac:dyDescent="0.35">
      <c r="A26" s="179">
        <v>24</v>
      </c>
      <c r="B26" s="179" t="s">
        <v>66</v>
      </c>
      <c r="C26" s="181" t="s">
        <v>155</v>
      </c>
      <c r="D26" s="179" t="s">
        <v>71</v>
      </c>
      <c r="E26" s="187">
        <v>220</v>
      </c>
      <c r="F26" s="180"/>
      <c r="G26" s="177">
        <f t="shared" si="0"/>
        <v>0</v>
      </c>
    </row>
    <row r="27" spans="1:7" s="25" customFormat="1" ht="24" customHeight="1" x14ac:dyDescent="0.35">
      <c r="A27" s="179">
        <v>25</v>
      </c>
      <c r="B27" s="179" t="s">
        <v>66</v>
      </c>
      <c r="C27" s="181" t="s">
        <v>91</v>
      </c>
      <c r="D27" s="179" t="s">
        <v>77</v>
      </c>
      <c r="E27" s="187">
        <v>15</v>
      </c>
      <c r="F27" s="180"/>
      <c r="G27" s="177">
        <f t="shared" si="0"/>
        <v>0</v>
      </c>
    </row>
    <row r="28" spans="1:7" s="25" customFormat="1" ht="24" customHeight="1" x14ac:dyDescent="0.35">
      <c r="A28" s="179">
        <v>26</v>
      </c>
      <c r="B28" s="179" t="s">
        <v>66</v>
      </c>
      <c r="C28" s="181" t="s">
        <v>92</v>
      </c>
      <c r="D28" s="179" t="s">
        <v>77</v>
      </c>
      <c r="E28" s="187">
        <v>13</v>
      </c>
      <c r="F28" s="180"/>
      <c r="G28" s="177">
        <f t="shared" si="0"/>
        <v>0</v>
      </c>
    </row>
    <row r="29" spans="1:7" s="25" customFormat="1" ht="24" customHeight="1" x14ac:dyDescent="0.35">
      <c r="A29" s="179">
        <v>27</v>
      </c>
      <c r="B29" s="179" t="s">
        <v>66</v>
      </c>
      <c r="C29" s="181" t="s">
        <v>93</v>
      </c>
      <c r="D29" s="179" t="s">
        <v>77</v>
      </c>
      <c r="E29" s="187">
        <v>0</v>
      </c>
      <c r="F29" s="180"/>
      <c r="G29" s="177">
        <f t="shared" si="0"/>
        <v>0</v>
      </c>
    </row>
    <row r="30" spans="1:7" s="25" customFormat="1" ht="24" customHeight="1" x14ac:dyDescent="0.35">
      <c r="A30" s="179">
        <v>28</v>
      </c>
      <c r="B30" s="179" t="s">
        <v>66</v>
      </c>
      <c r="C30" s="181" t="s">
        <v>94</v>
      </c>
      <c r="D30" s="179" t="s">
        <v>95</v>
      </c>
      <c r="E30" s="187">
        <v>7</v>
      </c>
      <c r="F30" s="180"/>
      <c r="G30" s="177">
        <f t="shared" si="0"/>
        <v>0</v>
      </c>
    </row>
    <row r="31" spans="1:7" s="25" customFormat="1" ht="24" customHeight="1" x14ac:dyDescent="0.35">
      <c r="A31" s="179">
        <v>29</v>
      </c>
      <c r="B31" s="179" t="s">
        <v>66</v>
      </c>
      <c r="C31" s="181" t="s">
        <v>156</v>
      </c>
      <c r="D31" s="179" t="s">
        <v>77</v>
      </c>
      <c r="E31" s="187">
        <v>158</v>
      </c>
      <c r="F31" s="180"/>
      <c r="G31" s="177">
        <f t="shared" si="0"/>
        <v>0</v>
      </c>
    </row>
    <row r="32" spans="1:7" s="25" customFormat="1" ht="24" customHeight="1" x14ac:dyDescent="0.35">
      <c r="A32" s="179">
        <v>30</v>
      </c>
      <c r="B32" s="179">
        <v>40600290</v>
      </c>
      <c r="C32" s="181" t="s">
        <v>96</v>
      </c>
      <c r="D32" s="179" t="s">
        <v>97</v>
      </c>
      <c r="E32" s="187">
        <v>96</v>
      </c>
      <c r="F32" s="180"/>
      <c r="G32" s="177">
        <f t="shared" si="0"/>
        <v>0</v>
      </c>
    </row>
    <row r="33" spans="1:7" s="25" customFormat="1" ht="24" customHeight="1" x14ac:dyDescent="0.35">
      <c r="A33" s="179">
        <v>31</v>
      </c>
      <c r="B33" s="179" t="s">
        <v>66</v>
      </c>
      <c r="C33" s="181" t="s">
        <v>98</v>
      </c>
      <c r="D33" s="179" t="s">
        <v>84</v>
      </c>
      <c r="E33" s="187">
        <v>46</v>
      </c>
      <c r="F33" s="180"/>
      <c r="G33" s="177">
        <f t="shared" si="0"/>
        <v>0</v>
      </c>
    </row>
    <row r="34" spans="1:7" s="25" customFormat="1" ht="24" customHeight="1" x14ac:dyDescent="0.35">
      <c r="A34" s="179">
        <v>32</v>
      </c>
      <c r="B34" s="179" t="s">
        <v>66</v>
      </c>
      <c r="C34" s="181" t="s">
        <v>99</v>
      </c>
      <c r="D34" s="179" t="s">
        <v>84</v>
      </c>
      <c r="E34" s="187">
        <v>0</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0</v>
      </c>
      <c r="F36" s="180"/>
      <c r="G36" s="177">
        <f t="shared" si="0"/>
        <v>0</v>
      </c>
    </row>
    <row r="37" spans="1:7" s="25" customFormat="1" ht="24" customHeight="1" x14ac:dyDescent="0.35">
      <c r="A37" s="179">
        <v>35</v>
      </c>
      <c r="B37" s="179" t="s">
        <v>66</v>
      </c>
      <c r="C37" s="181" t="s">
        <v>101</v>
      </c>
      <c r="D37" s="179" t="s">
        <v>74</v>
      </c>
      <c r="E37" s="187">
        <v>3</v>
      </c>
      <c r="F37" s="180"/>
      <c r="G37" s="177">
        <f t="shared" si="0"/>
        <v>0</v>
      </c>
    </row>
    <row r="38" spans="1:7" s="25" customFormat="1" ht="24" customHeight="1" x14ac:dyDescent="0.35">
      <c r="A38" s="179">
        <v>36</v>
      </c>
      <c r="B38" s="179" t="s">
        <v>66</v>
      </c>
      <c r="C38" s="181" t="s">
        <v>102</v>
      </c>
      <c r="D38" s="179" t="s">
        <v>74</v>
      </c>
      <c r="E38" s="187">
        <v>3</v>
      </c>
      <c r="F38" s="180"/>
      <c r="G38" s="177">
        <f t="shared" si="0"/>
        <v>0</v>
      </c>
    </row>
    <row r="39" spans="1:7" s="25" customFormat="1" ht="24" customHeight="1" x14ac:dyDescent="0.35">
      <c r="A39" s="179">
        <v>37</v>
      </c>
      <c r="B39" s="179" t="s">
        <v>66</v>
      </c>
      <c r="C39" s="181" t="s">
        <v>103</v>
      </c>
      <c r="D39" s="179" t="s">
        <v>95</v>
      </c>
      <c r="E39" s="187">
        <v>1</v>
      </c>
      <c r="F39" s="180"/>
      <c r="G39" s="177">
        <f t="shared" si="0"/>
        <v>0</v>
      </c>
    </row>
    <row r="40" spans="1:7" s="25" customFormat="1" ht="24" customHeight="1" x14ac:dyDescent="0.35">
      <c r="A40" s="179">
        <v>38</v>
      </c>
      <c r="B40" s="179" t="s">
        <v>66</v>
      </c>
      <c r="C40" s="181" t="s">
        <v>104</v>
      </c>
      <c r="D40" s="179" t="s">
        <v>95</v>
      </c>
      <c r="E40" s="187">
        <v>165</v>
      </c>
      <c r="F40" s="180"/>
      <c r="G40" s="177">
        <f t="shared" si="0"/>
        <v>0</v>
      </c>
    </row>
    <row r="41" spans="1:7" s="25" customFormat="1" ht="24" customHeight="1" x14ac:dyDescent="0.35">
      <c r="A41" s="179">
        <v>39</v>
      </c>
      <c r="B41" s="179" t="s">
        <v>66</v>
      </c>
      <c r="C41" s="181" t="s">
        <v>105</v>
      </c>
      <c r="D41" s="179" t="s">
        <v>95</v>
      </c>
      <c r="E41" s="187">
        <v>2</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0</v>
      </c>
      <c r="F43" s="180"/>
      <c r="G43" s="177">
        <f t="shared" si="0"/>
        <v>0</v>
      </c>
    </row>
    <row r="44" spans="1:7" s="25" customFormat="1" ht="24" customHeight="1" x14ac:dyDescent="0.35">
      <c r="A44" s="179">
        <v>42</v>
      </c>
      <c r="B44" s="179" t="s">
        <v>66</v>
      </c>
      <c r="C44" s="181" t="s">
        <v>107</v>
      </c>
      <c r="D44" s="179" t="s">
        <v>95</v>
      </c>
      <c r="E44" s="187">
        <v>2.2000000000000002</v>
      </c>
      <c r="F44" s="180"/>
      <c r="G44" s="177">
        <f t="shared" si="0"/>
        <v>0</v>
      </c>
    </row>
    <row r="45" spans="1:7" s="25" customFormat="1" ht="24" customHeight="1" x14ac:dyDescent="0.35">
      <c r="A45" s="179">
        <v>43</v>
      </c>
      <c r="B45" s="179" t="s">
        <v>66</v>
      </c>
      <c r="C45" s="181" t="s">
        <v>117</v>
      </c>
      <c r="D45" s="179" t="s">
        <v>74</v>
      </c>
      <c r="E45" s="187">
        <v>4</v>
      </c>
      <c r="F45" s="180"/>
      <c r="G45" s="177">
        <f t="shared" si="0"/>
        <v>0</v>
      </c>
    </row>
    <row r="46" spans="1:7" s="25" customFormat="1" ht="24" customHeight="1" x14ac:dyDescent="0.35">
      <c r="A46" s="179">
        <v>44</v>
      </c>
      <c r="B46" s="179" t="s">
        <v>66</v>
      </c>
      <c r="C46" s="181" t="s">
        <v>116</v>
      </c>
      <c r="D46" s="179" t="s">
        <v>74</v>
      </c>
      <c r="E46" s="187">
        <v>64</v>
      </c>
      <c r="F46" s="180"/>
      <c r="G46" s="177">
        <f t="shared" si="0"/>
        <v>0</v>
      </c>
    </row>
    <row r="47" spans="1:7" s="25" customFormat="1" ht="24" customHeight="1" x14ac:dyDescent="0.35">
      <c r="A47" s="179">
        <v>45</v>
      </c>
      <c r="B47" s="179" t="s">
        <v>66</v>
      </c>
      <c r="C47" s="181" t="s">
        <v>118</v>
      </c>
      <c r="D47" s="179" t="s">
        <v>74</v>
      </c>
      <c r="E47" s="187">
        <v>3</v>
      </c>
      <c r="F47" s="180"/>
      <c r="G47" s="177">
        <f t="shared" si="0"/>
        <v>0</v>
      </c>
    </row>
    <row r="48" spans="1:7" s="25" customFormat="1" ht="24" customHeight="1" x14ac:dyDescent="0.35">
      <c r="A48" s="179">
        <v>46</v>
      </c>
      <c r="B48" s="179" t="s">
        <v>66</v>
      </c>
      <c r="C48" s="181" t="s">
        <v>119</v>
      </c>
      <c r="D48" s="179" t="s">
        <v>74</v>
      </c>
      <c r="E48" s="187">
        <v>0</v>
      </c>
      <c r="F48" s="180"/>
      <c r="G48" s="177">
        <f t="shared" si="0"/>
        <v>0</v>
      </c>
    </row>
    <row r="49" spans="1:7" s="25" customFormat="1" ht="24" customHeight="1" x14ac:dyDescent="0.35">
      <c r="A49" s="179">
        <v>47</v>
      </c>
      <c r="B49" s="179" t="s">
        <v>66</v>
      </c>
      <c r="C49" s="181" t="s">
        <v>159</v>
      </c>
      <c r="D49" s="179" t="s">
        <v>74</v>
      </c>
      <c r="E49" s="187">
        <v>146</v>
      </c>
      <c r="F49" s="180"/>
      <c r="G49" s="177">
        <f t="shared" si="0"/>
        <v>0</v>
      </c>
    </row>
    <row r="50" spans="1:7" s="25" customFormat="1" ht="24" customHeight="1" x14ac:dyDescent="0.35">
      <c r="A50" s="179">
        <v>48</v>
      </c>
      <c r="B50" s="179" t="s">
        <v>66</v>
      </c>
      <c r="C50" s="181" t="s">
        <v>160</v>
      </c>
      <c r="D50" s="179" t="s">
        <v>74</v>
      </c>
      <c r="E50" s="187">
        <v>0</v>
      </c>
      <c r="F50" s="180"/>
      <c r="G50" s="177">
        <f t="shared" si="0"/>
        <v>0</v>
      </c>
    </row>
    <row r="51" spans="1:7" s="25" customFormat="1" ht="24" customHeight="1" x14ac:dyDescent="0.35">
      <c r="A51" s="179">
        <v>49</v>
      </c>
      <c r="B51" s="179" t="s">
        <v>66</v>
      </c>
      <c r="C51" s="181" t="s">
        <v>161</v>
      </c>
      <c r="D51" s="179" t="s">
        <v>95</v>
      </c>
      <c r="E51" s="187">
        <v>0</v>
      </c>
      <c r="F51" s="180"/>
      <c r="G51" s="177">
        <f t="shared" si="0"/>
        <v>0</v>
      </c>
    </row>
    <row r="52" spans="1:7" s="25" customFormat="1" ht="24" customHeight="1" x14ac:dyDescent="0.35">
      <c r="A52" s="179">
        <v>50</v>
      </c>
      <c r="B52" s="179" t="s">
        <v>162</v>
      </c>
      <c r="C52" s="181" t="s">
        <v>163</v>
      </c>
      <c r="D52" s="179" t="s">
        <v>74</v>
      </c>
      <c r="E52" s="187">
        <v>378</v>
      </c>
      <c r="F52" s="180"/>
      <c r="G52" s="177">
        <f t="shared" si="0"/>
        <v>0</v>
      </c>
    </row>
    <row r="53" spans="1:7" s="25" customFormat="1" ht="24" customHeight="1" x14ac:dyDescent="0.35">
      <c r="A53" s="179">
        <v>51</v>
      </c>
      <c r="B53" s="179" t="s">
        <v>66</v>
      </c>
      <c r="C53" s="181" t="s">
        <v>108</v>
      </c>
      <c r="D53" s="179" t="s">
        <v>74</v>
      </c>
      <c r="E53" s="187">
        <v>0</v>
      </c>
      <c r="F53" s="180"/>
      <c r="G53" s="177">
        <f t="shared" si="0"/>
        <v>0</v>
      </c>
    </row>
    <row r="54" spans="1:7" s="25" customFormat="1" ht="24" customHeight="1" x14ac:dyDescent="0.35">
      <c r="A54" s="179">
        <v>52</v>
      </c>
      <c r="B54" s="179" t="s">
        <v>66</v>
      </c>
      <c r="C54" s="181" t="s">
        <v>109</v>
      </c>
      <c r="D54" s="179" t="s">
        <v>95</v>
      </c>
      <c r="E54" s="187">
        <v>16</v>
      </c>
      <c r="F54" s="180"/>
      <c r="G54" s="177">
        <f t="shared" si="0"/>
        <v>0</v>
      </c>
    </row>
    <row r="55" spans="1:7" s="25" customFormat="1" ht="24" customHeight="1" x14ac:dyDescent="0.35">
      <c r="A55" s="179">
        <v>53</v>
      </c>
      <c r="B55" s="179" t="s">
        <v>66</v>
      </c>
      <c r="C55" s="181" t="s">
        <v>110</v>
      </c>
      <c r="D55" s="179" t="s">
        <v>95</v>
      </c>
      <c r="E55" s="187">
        <v>28</v>
      </c>
      <c r="F55" s="180"/>
      <c r="G55" s="177">
        <f t="shared" si="0"/>
        <v>0</v>
      </c>
    </row>
    <row r="56" spans="1:7" s="25" customFormat="1" ht="24" customHeight="1" x14ac:dyDescent="0.35">
      <c r="A56" s="179">
        <v>54</v>
      </c>
      <c r="B56" s="179" t="s">
        <v>66</v>
      </c>
      <c r="C56" s="181" t="s">
        <v>164</v>
      </c>
      <c r="D56" s="179" t="s">
        <v>95</v>
      </c>
      <c r="E56" s="187">
        <v>64</v>
      </c>
      <c r="F56" s="180"/>
      <c r="G56" s="177">
        <f t="shared" si="0"/>
        <v>0</v>
      </c>
    </row>
    <row r="57" spans="1:7" s="25" customFormat="1" ht="24" customHeight="1" x14ac:dyDescent="0.35">
      <c r="A57" s="179">
        <v>55</v>
      </c>
      <c r="B57" s="179" t="s">
        <v>66</v>
      </c>
      <c r="C57" s="181" t="s">
        <v>111</v>
      </c>
      <c r="D57" s="179" t="s">
        <v>74</v>
      </c>
      <c r="E57" s="187">
        <v>4</v>
      </c>
      <c r="F57" s="180"/>
      <c r="G57" s="177">
        <f t="shared" si="0"/>
        <v>0</v>
      </c>
    </row>
    <row r="58" spans="1:7" s="25" customFormat="1" ht="24" customHeight="1" x14ac:dyDescent="0.35">
      <c r="A58" s="179">
        <v>56</v>
      </c>
      <c r="B58" s="179">
        <v>60100085</v>
      </c>
      <c r="C58" s="181" t="s">
        <v>165</v>
      </c>
      <c r="D58" s="179" t="s">
        <v>71</v>
      </c>
      <c r="E58" s="187">
        <v>0</v>
      </c>
      <c r="F58" s="180"/>
      <c r="G58" s="177">
        <f t="shared" si="0"/>
        <v>0</v>
      </c>
    </row>
    <row r="59" spans="1:7" s="25" customFormat="1" ht="24" customHeight="1" x14ac:dyDescent="0.35">
      <c r="A59" s="179">
        <v>57</v>
      </c>
      <c r="B59" s="179" t="s">
        <v>66</v>
      </c>
      <c r="C59" s="181" t="s">
        <v>112</v>
      </c>
      <c r="D59" s="179" t="s">
        <v>68</v>
      </c>
      <c r="E59" s="187">
        <v>4</v>
      </c>
      <c r="F59" s="180"/>
      <c r="G59" s="177">
        <f t="shared" si="0"/>
        <v>0</v>
      </c>
    </row>
    <row r="60" spans="1:7" s="25" customFormat="1" ht="24" customHeight="1" x14ac:dyDescent="0.35">
      <c r="A60" s="179">
        <v>58</v>
      </c>
      <c r="B60" s="179" t="s">
        <v>66</v>
      </c>
      <c r="C60" s="181" t="s">
        <v>113</v>
      </c>
      <c r="D60" s="179" t="s">
        <v>71</v>
      </c>
      <c r="E60" s="187">
        <v>0</v>
      </c>
      <c r="F60" s="180"/>
      <c r="G60" s="177">
        <f t="shared" si="0"/>
        <v>0</v>
      </c>
    </row>
    <row r="61" spans="1:7" s="25" customFormat="1" ht="24" customHeight="1" x14ac:dyDescent="0.35">
      <c r="A61" s="179">
        <v>59</v>
      </c>
      <c r="B61" s="179">
        <v>78000200</v>
      </c>
      <c r="C61" s="181" t="s">
        <v>166</v>
      </c>
      <c r="D61" s="179" t="s">
        <v>74</v>
      </c>
      <c r="E61" s="187">
        <v>1</v>
      </c>
      <c r="F61" s="180"/>
      <c r="G61" s="177">
        <f t="shared" si="0"/>
        <v>0</v>
      </c>
    </row>
    <row r="62" spans="1:7" s="25" customFormat="1" ht="24" customHeight="1" x14ac:dyDescent="0.35">
      <c r="A62" s="179">
        <v>60</v>
      </c>
      <c r="B62" s="179" t="s">
        <v>66</v>
      </c>
      <c r="C62" s="181" t="s">
        <v>114</v>
      </c>
      <c r="D62" s="179" t="s">
        <v>77</v>
      </c>
      <c r="E62" s="187">
        <v>2</v>
      </c>
      <c r="F62" s="180"/>
      <c r="G62" s="177">
        <f t="shared" si="0"/>
        <v>0</v>
      </c>
    </row>
    <row r="63" spans="1:7" s="25" customFormat="1" ht="24" customHeight="1" x14ac:dyDescent="0.35">
      <c r="A63" s="179">
        <v>61</v>
      </c>
      <c r="B63" s="179" t="s">
        <v>66</v>
      </c>
      <c r="C63" s="181" t="s">
        <v>115</v>
      </c>
      <c r="D63" s="179" t="s">
        <v>95</v>
      </c>
      <c r="E63" s="187">
        <v>3</v>
      </c>
      <c r="F63" s="180"/>
      <c r="G63" s="177">
        <f t="shared" si="0"/>
        <v>0</v>
      </c>
    </row>
    <row r="64" spans="1:7" s="25" customFormat="1" ht="24" customHeight="1" x14ac:dyDescent="0.35">
      <c r="A64" s="179">
        <v>62</v>
      </c>
      <c r="B64" s="179" t="s">
        <v>66</v>
      </c>
      <c r="C64" s="181" t="s">
        <v>167</v>
      </c>
      <c r="D64" s="179" t="s">
        <v>95</v>
      </c>
      <c r="E64" s="187">
        <v>4</v>
      </c>
      <c r="F64" s="180"/>
      <c r="G64" s="177">
        <f t="shared" si="0"/>
        <v>0</v>
      </c>
    </row>
    <row r="65" spans="1:7" s="25" customFormat="1" ht="24" customHeight="1" x14ac:dyDescent="0.35">
      <c r="A65" s="179">
        <v>63</v>
      </c>
      <c r="B65" s="179" t="s">
        <v>66</v>
      </c>
      <c r="C65" s="181" t="s">
        <v>168</v>
      </c>
      <c r="D65" s="179" t="s">
        <v>74</v>
      </c>
      <c r="E65" s="187">
        <v>5</v>
      </c>
      <c r="F65" s="180"/>
      <c r="G65" s="177">
        <f t="shared" si="0"/>
        <v>0</v>
      </c>
    </row>
    <row r="66" spans="1:7" s="25" customFormat="1" ht="24" customHeight="1" x14ac:dyDescent="0.35">
      <c r="A66" s="179">
        <v>64</v>
      </c>
      <c r="B66" s="179" t="s">
        <v>169</v>
      </c>
      <c r="C66" s="181" t="s">
        <v>170</v>
      </c>
      <c r="D66" s="179" t="s">
        <v>77</v>
      </c>
      <c r="E66" s="187">
        <v>6</v>
      </c>
      <c r="F66" s="180"/>
      <c r="G66" s="177">
        <f t="shared" si="0"/>
        <v>0</v>
      </c>
    </row>
    <row r="67" spans="1:7" s="25" customFormat="1" ht="24" customHeight="1" thickBot="1" x14ac:dyDescent="0.4">
      <c r="A67" s="186">
        <v>65</v>
      </c>
      <c r="B67" s="274" t="s">
        <v>140</v>
      </c>
      <c r="C67" s="274"/>
      <c r="D67" s="274"/>
      <c r="E67" s="274"/>
      <c r="F67" s="274"/>
      <c r="G67" s="189">
        <f>SUM(G3:G66)</f>
        <v>0</v>
      </c>
    </row>
    <row r="68" spans="1:7" s="25" customFormat="1" ht="24" customHeight="1" x14ac:dyDescent="0.35">
      <c r="A68" s="41"/>
      <c r="B68" s="41"/>
      <c r="C68" s="42"/>
      <c r="D68" s="41"/>
      <c r="E68" s="41"/>
      <c r="F68" s="41"/>
      <c r="G68" s="41"/>
    </row>
    <row r="69" spans="1:7" s="25" customFormat="1" ht="24" customHeight="1" x14ac:dyDescent="0.35">
      <c r="A69" s="41"/>
      <c r="B69" s="41"/>
      <c r="C69" s="42"/>
      <c r="D69" s="41"/>
      <c r="E69" s="41"/>
      <c r="F69" s="41"/>
      <c r="G69" s="41"/>
    </row>
    <row r="70" spans="1:7" ht="24" customHeight="1" x14ac:dyDescent="0.35"/>
  </sheetData>
  <sheetProtection algorithmName="SHA-512" hashValue="RySXTM16m9G8K2XVt71Keq2FumiPlwp74dmXerPw899ueA0cSW6Kfnv0FsAToBTUjsiSVYC2RHUEVTGbFMRwMQ==" saltValue="MObu1H/530AyS0UxAL2ctg=="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I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75" t="s">
        <v>141</v>
      </c>
      <c r="B1" s="276"/>
      <c r="C1" s="276"/>
      <c r="D1" s="276"/>
      <c r="E1" s="276"/>
      <c r="F1" s="276"/>
      <c r="G1" s="277"/>
    </row>
    <row r="2" spans="1:7" s="25" customFormat="1" ht="30" customHeight="1" x14ac:dyDescent="0.25">
      <c r="A2" s="142" t="s">
        <v>42</v>
      </c>
      <c r="B2" s="143" t="str">
        <f>'[2]Original Items Condensed'!C8</f>
        <v>Code Number</v>
      </c>
      <c r="C2" s="143" t="s">
        <v>41</v>
      </c>
      <c r="D2" s="144" t="s">
        <v>40</v>
      </c>
      <c r="E2" s="144" t="s">
        <v>39</v>
      </c>
      <c r="F2" s="145" t="s">
        <v>38</v>
      </c>
      <c r="G2" s="146" t="s">
        <v>37</v>
      </c>
    </row>
    <row r="3" spans="1:7" s="25" customFormat="1" ht="24" customHeight="1" x14ac:dyDescent="0.35">
      <c r="A3" s="179">
        <v>1</v>
      </c>
      <c r="B3" s="179" t="s">
        <v>66</v>
      </c>
      <c r="C3" s="181" t="s">
        <v>67</v>
      </c>
      <c r="D3" s="179" t="s">
        <v>68</v>
      </c>
      <c r="E3" s="187">
        <v>0</v>
      </c>
      <c r="F3" s="180"/>
      <c r="G3" s="177">
        <f t="shared" ref="G3:G66" si="0">SUM(E3*F3)</f>
        <v>0</v>
      </c>
    </row>
    <row r="4" spans="1:7" s="25" customFormat="1" ht="24" customHeight="1" x14ac:dyDescent="0.35">
      <c r="A4" s="179">
        <v>2</v>
      </c>
      <c r="B4" s="179" t="s">
        <v>66</v>
      </c>
      <c r="C4" s="181" t="s">
        <v>69</v>
      </c>
      <c r="D4" s="179" t="s">
        <v>68</v>
      </c>
      <c r="E4" s="187">
        <v>1328</v>
      </c>
      <c r="F4" s="180"/>
      <c r="G4" s="177">
        <f t="shared" si="0"/>
        <v>0</v>
      </c>
    </row>
    <row r="5" spans="1:7" s="25" customFormat="1" ht="24" customHeight="1" x14ac:dyDescent="0.35">
      <c r="A5" s="179">
        <v>3</v>
      </c>
      <c r="B5" s="179" t="s">
        <v>66</v>
      </c>
      <c r="C5" s="181" t="s">
        <v>70</v>
      </c>
      <c r="D5" s="179" t="s">
        <v>71</v>
      </c>
      <c r="E5" s="187">
        <v>32</v>
      </c>
      <c r="F5" s="180"/>
      <c r="G5" s="177">
        <f t="shared" si="0"/>
        <v>0</v>
      </c>
    </row>
    <row r="6" spans="1:7" s="25" customFormat="1" ht="24" customHeight="1" x14ac:dyDescent="0.35">
      <c r="A6" s="179">
        <v>4</v>
      </c>
      <c r="B6" s="179" t="s">
        <v>66</v>
      </c>
      <c r="C6" s="181" t="s">
        <v>72</v>
      </c>
      <c r="D6" s="179" t="s">
        <v>71</v>
      </c>
      <c r="E6" s="187">
        <v>253</v>
      </c>
      <c r="F6" s="180"/>
      <c r="G6" s="177">
        <f t="shared" si="0"/>
        <v>0</v>
      </c>
    </row>
    <row r="7" spans="1:7" s="25" customFormat="1" ht="24" customHeight="1" x14ac:dyDescent="0.35">
      <c r="A7" s="179">
        <v>5</v>
      </c>
      <c r="B7" s="179">
        <v>44000300</v>
      </c>
      <c r="C7" s="181" t="s">
        <v>73</v>
      </c>
      <c r="D7" s="179" t="s">
        <v>74</v>
      </c>
      <c r="E7" s="187">
        <v>73</v>
      </c>
      <c r="F7" s="180"/>
      <c r="G7" s="177">
        <f t="shared" si="0"/>
        <v>0</v>
      </c>
    </row>
    <row r="8" spans="1:7" s="25" customFormat="1" ht="24" customHeight="1" x14ac:dyDescent="0.35">
      <c r="A8" s="179">
        <v>6</v>
      </c>
      <c r="B8" s="179">
        <v>44000500</v>
      </c>
      <c r="C8" s="181" t="s">
        <v>75</v>
      </c>
      <c r="D8" s="179" t="s">
        <v>74</v>
      </c>
      <c r="E8" s="187">
        <v>141</v>
      </c>
      <c r="F8" s="180"/>
      <c r="G8" s="177">
        <f t="shared" si="0"/>
        <v>0</v>
      </c>
    </row>
    <row r="9" spans="1:7" s="25" customFormat="1" ht="24" customHeight="1" x14ac:dyDescent="0.35">
      <c r="A9" s="179">
        <v>7</v>
      </c>
      <c r="B9" s="179">
        <v>44000600</v>
      </c>
      <c r="C9" s="181" t="s">
        <v>76</v>
      </c>
      <c r="D9" s="179" t="s">
        <v>77</v>
      </c>
      <c r="E9" s="187">
        <v>850</v>
      </c>
      <c r="F9" s="180"/>
      <c r="G9" s="177">
        <f t="shared" si="0"/>
        <v>0</v>
      </c>
    </row>
    <row r="10" spans="1:7" s="25" customFormat="1" ht="24" customHeight="1" x14ac:dyDescent="0.35">
      <c r="A10" s="179">
        <v>8</v>
      </c>
      <c r="B10" s="179" t="s">
        <v>66</v>
      </c>
      <c r="C10" s="181" t="s">
        <v>78</v>
      </c>
      <c r="D10" s="179" t="s">
        <v>71</v>
      </c>
      <c r="E10" s="187">
        <v>2816</v>
      </c>
      <c r="F10" s="180"/>
      <c r="G10" s="177">
        <f t="shared" si="0"/>
        <v>0</v>
      </c>
    </row>
    <row r="11" spans="1:7" s="25" customFormat="1" ht="24" customHeight="1" x14ac:dyDescent="0.35">
      <c r="A11" s="179">
        <v>9</v>
      </c>
      <c r="B11" s="179" t="s">
        <v>66</v>
      </c>
      <c r="C11" s="181" t="s">
        <v>79</v>
      </c>
      <c r="D11" s="179" t="s">
        <v>77</v>
      </c>
      <c r="E11" s="187">
        <v>1083</v>
      </c>
      <c r="F11" s="180"/>
      <c r="G11" s="177">
        <f t="shared" si="0"/>
        <v>0</v>
      </c>
    </row>
    <row r="12" spans="1:7" s="25" customFormat="1" ht="24" customHeight="1" x14ac:dyDescent="0.35">
      <c r="A12" s="179">
        <v>10</v>
      </c>
      <c r="B12" s="179" t="s">
        <v>66</v>
      </c>
      <c r="C12" s="181" t="s">
        <v>80</v>
      </c>
      <c r="D12" s="179" t="s">
        <v>71</v>
      </c>
      <c r="E12" s="187">
        <v>58</v>
      </c>
      <c r="F12" s="180"/>
      <c r="G12" s="177">
        <f t="shared" si="0"/>
        <v>0</v>
      </c>
    </row>
    <row r="13" spans="1:7" s="25" customFormat="1" ht="24" customHeight="1" x14ac:dyDescent="0.35">
      <c r="A13" s="179">
        <v>11</v>
      </c>
      <c r="B13" s="179">
        <v>31101100</v>
      </c>
      <c r="C13" s="181" t="s">
        <v>81</v>
      </c>
      <c r="D13" s="179" t="s">
        <v>68</v>
      </c>
      <c r="E13" s="187">
        <v>643</v>
      </c>
      <c r="F13" s="180"/>
      <c r="G13" s="177">
        <f t="shared" si="0"/>
        <v>0</v>
      </c>
    </row>
    <row r="14" spans="1:7" s="25" customFormat="1" ht="24" customHeight="1" x14ac:dyDescent="0.35">
      <c r="A14" s="179">
        <v>12</v>
      </c>
      <c r="B14" s="179" t="s">
        <v>66</v>
      </c>
      <c r="C14" s="181" t="s">
        <v>151</v>
      </c>
      <c r="D14" s="179" t="s">
        <v>68</v>
      </c>
      <c r="E14" s="187">
        <v>0</v>
      </c>
      <c r="F14" s="180"/>
      <c r="G14" s="177">
        <f t="shared" si="0"/>
        <v>0</v>
      </c>
    </row>
    <row r="15" spans="1:7" s="25" customFormat="1" ht="24" customHeight="1" x14ac:dyDescent="0.35">
      <c r="A15" s="179">
        <v>13</v>
      </c>
      <c r="B15" s="179">
        <v>20800150</v>
      </c>
      <c r="C15" s="181" t="s">
        <v>82</v>
      </c>
      <c r="D15" s="179" t="s">
        <v>68</v>
      </c>
      <c r="E15" s="187">
        <v>631</v>
      </c>
      <c r="F15" s="180"/>
      <c r="G15" s="177">
        <f t="shared" si="0"/>
        <v>0</v>
      </c>
    </row>
    <row r="16" spans="1:7" s="25" customFormat="1" ht="24" customHeight="1" x14ac:dyDescent="0.35">
      <c r="A16" s="179">
        <v>14</v>
      </c>
      <c r="B16" s="179" t="s">
        <v>66</v>
      </c>
      <c r="C16" s="181" t="s">
        <v>152</v>
      </c>
      <c r="D16" s="179" t="s">
        <v>68</v>
      </c>
      <c r="E16" s="187">
        <v>0</v>
      </c>
      <c r="F16" s="180"/>
      <c r="G16" s="177">
        <f t="shared" si="0"/>
        <v>0</v>
      </c>
    </row>
    <row r="17" spans="1:7" s="25" customFormat="1" ht="24" customHeight="1" x14ac:dyDescent="0.35">
      <c r="A17" s="179">
        <v>15</v>
      </c>
      <c r="B17" s="179" t="s">
        <v>66</v>
      </c>
      <c r="C17" s="181" t="s">
        <v>153</v>
      </c>
      <c r="D17" s="179" t="s">
        <v>68</v>
      </c>
      <c r="E17" s="187">
        <v>0</v>
      </c>
      <c r="F17" s="180"/>
      <c r="G17" s="177">
        <f t="shared" si="0"/>
        <v>0</v>
      </c>
    </row>
    <row r="18" spans="1:7" s="25" customFormat="1" ht="24" customHeight="1" x14ac:dyDescent="0.35">
      <c r="A18" s="179">
        <v>16</v>
      </c>
      <c r="B18" s="179" t="s">
        <v>66</v>
      </c>
      <c r="C18" s="181" t="s">
        <v>83</v>
      </c>
      <c r="D18" s="179" t="s">
        <v>84</v>
      </c>
      <c r="E18" s="187">
        <v>50</v>
      </c>
      <c r="F18" s="180"/>
      <c r="G18" s="177">
        <f t="shared" si="0"/>
        <v>0</v>
      </c>
    </row>
    <row r="19" spans="1:7" s="25" customFormat="1" ht="24" customHeight="1" x14ac:dyDescent="0.35">
      <c r="A19" s="179">
        <v>17</v>
      </c>
      <c r="B19" s="179">
        <v>35300300</v>
      </c>
      <c r="C19" s="181" t="s">
        <v>85</v>
      </c>
      <c r="D19" s="179" t="s">
        <v>71</v>
      </c>
      <c r="E19" s="187">
        <v>20</v>
      </c>
      <c r="F19" s="180"/>
      <c r="G19" s="177">
        <f t="shared" si="0"/>
        <v>0</v>
      </c>
    </row>
    <row r="20" spans="1:7" s="25" customFormat="1" ht="24" customHeight="1" x14ac:dyDescent="0.35">
      <c r="A20" s="179">
        <v>18</v>
      </c>
      <c r="B20" s="179">
        <v>35300500</v>
      </c>
      <c r="C20" s="181" t="s">
        <v>154</v>
      </c>
      <c r="D20" s="179" t="s">
        <v>71</v>
      </c>
      <c r="E20" s="187">
        <v>13</v>
      </c>
      <c r="F20" s="180"/>
      <c r="G20" s="177">
        <f t="shared" si="0"/>
        <v>0</v>
      </c>
    </row>
    <row r="21" spans="1:7" s="25" customFormat="1" ht="24" customHeight="1" x14ac:dyDescent="0.35">
      <c r="A21" s="179">
        <v>19</v>
      </c>
      <c r="B21" s="179" t="s">
        <v>66</v>
      </c>
      <c r="C21" s="181" t="s">
        <v>87</v>
      </c>
      <c r="D21" s="179" t="s">
        <v>71</v>
      </c>
      <c r="E21" s="187">
        <v>2840</v>
      </c>
      <c r="F21" s="180"/>
      <c r="G21" s="177">
        <f t="shared" si="0"/>
        <v>0</v>
      </c>
    </row>
    <row r="22" spans="1:7" s="25" customFormat="1" ht="24" customHeight="1" x14ac:dyDescent="0.35">
      <c r="A22" s="179">
        <v>20</v>
      </c>
      <c r="B22" s="179" t="s">
        <v>66</v>
      </c>
      <c r="C22" s="181" t="s">
        <v>88</v>
      </c>
      <c r="D22" s="179" t="s">
        <v>71</v>
      </c>
      <c r="E22" s="187">
        <v>28</v>
      </c>
      <c r="F22" s="180"/>
      <c r="G22" s="177">
        <f t="shared" si="0"/>
        <v>0</v>
      </c>
    </row>
    <row r="23" spans="1:7" s="25" customFormat="1" ht="24" customHeight="1" x14ac:dyDescent="0.35">
      <c r="A23" s="179">
        <v>21</v>
      </c>
      <c r="B23" s="179" t="s">
        <v>66</v>
      </c>
      <c r="C23" s="181" t="s">
        <v>89</v>
      </c>
      <c r="D23" s="179" t="s">
        <v>77</v>
      </c>
      <c r="E23" s="187">
        <v>1083</v>
      </c>
      <c r="F23" s="180"/>
      <c r="G23" s="177">
        <f t="shared" si="0"/>
        <v>0</v>
      </c>
    </row>
    <row r="24" spans="1:7" s="25" customFormat="1" ht="24" customHeight="1" x14ac:dyDescent="0.35">
      <c r="A24" s="179">
        <v>22</v>
      </c>
      <c r="B24" s="179" t="s">
        <v>66</v>
      </c>
      <c r="C24" s="181" t="s">
        <v>90</v>
      </c>
      <c r="D24" s="179" t="s">
        <v>77</v>
      </c>
      <c r="E24" s="187">
        <v>1812</v>
      </c>
      <c r="F24" s="180"/>
      <c r="G24" s="177">
        <f t="shared" si="0"/>
        <v>0</v>
      </c>
    </row>
    <row r="25" spans="1:7" s="25" customFormat="1" ht="24" customHeight="1" x14ac:dyDescent="0.35">
      <c r="A25" s="179">
        <v>23</v>
      </c>
      <c r="B25" s="179" t="s">
        <v>66</v>
      </c>
      <c r="C25" s="181" t="s">
        <v>86</v>
      </c>
      <c r="D25" s="179" t="s">
        <v>71</v>
      </c>
      <c r="E25" s="187">
        <v>20</v>
      </c>
      <c r="F25" s="180"/>
      <c r="G25" s="177">
        <f t="shared" si="0"/>
        <v>0</v>
      </c>
    </row>
    <row r="26" spans="1:7" s="25" customFormat="1" ht="24" customHeight="1" x14ac:dyDescent="0.35">
      <c r="A26" s="179">
        <v>24</v>
      </c>
      <c r="B26" s="179" t="s">
        <v>66</v>
      </c>
      <c r="C26" s="181" t="s">
        <v>155</v>
      </c>
      <c r="D26" s="179" t="s">
        <v>71</v>
      </c>
      <c r="E26" s="187">
        <v>13</v>
      </c>
      <c r="F26" s="180"/>
      <c r="G26" s="177">
        <f t="shared" si="0"/>
        <v>0</v>
      </c>
    </row>
    <row r="27" spans="1:7" s="25" customFormat="1" ht="24" customHeight="1" x14ac:dyDescent="0.35">
      <c r="A27" s="179">
        <v>25</v>
      </c>
      <c r="B27" s="179" t="s">
        <v>66</v>
      </c>
      <c r="C27" s="181" t="s">
        <v>91</v>
      </c>
      <c r="D27" s="179" t="s">
        <v>77</v>
      </c>
      <c r="E27" s="187">
        <v>726</v>
      </c>
      <c r="F27" s="180"/>
      <c r="G27" s="177">
        <f t="shared" si="0"/>
        <v>0</v>
      </c>
    </row>
    <row r="28" spans="1:7" s="25" customFormat="1" ht="24" customHeight="1" x14ac:dyDescent="0.35">
      <c r="A28" s="179">
        <v>26</v>
      </c>
      <c r="B28" s="179" t="s">
        <v>66</v>
      </c>
      <c r="C28" s="181" t="s">
        <v>92</v>
      </c>
      <c r="D28" s="179" t="s">
        <v>77</v>
      </c>
      <c r="E28" s="187">
        <v>124</v>
      </c>
      <c r="F28" s="180"/>
      <c r="G28" s="177">
        <f t="shared" si="0"/>
        <v>0</v>
      </c>
    </row>
    <row r="29" spans="1:7" s="25" customFormat="1" ht="24" customHeight="1" x14ac:dyDescent="0.35">
      <c r="A29" s="179">
        <v>27</v>
      </c>
      <c r="B29" s="179" t="s">
        <v>66</v>
      </c>
      <c r="C29" s="181" t="s">
        <v>93</v>
      </c>
      <c r="D29" s="179" t="s">
        <v>77</v>
      </c>
      <c r="E29" s="187">
        <v>0</v>
      </c>
      <c r="F29" s="180"/>
      <c r="G29" s="177">
        <f t="shared" si="0"/>
        <v>0</v>
      </c>
    </row>
    <row r="30" spans="1:7" s="25" customFormat="1" ht="24" customHeight="1" x14ac:dyDescent="0.35">
      <c r="A30" s="179">
        <v>28</v>
      </c>
      <c r="B30" s="179" t="s">
        <v>66</v>
      </c>
      <c r="C30" s="181" t="s">
        <v>94</v>
      </c>
      <c r="D30" s="179" t="s">
        <v>95</v>
      </c>
      <c r="E30" s="187">
        <v>399</v>
      </c>
      <c r="F30" s="180"/>
      <c r="G30" s="177">
        <f t="shared" si="0"/>
        <v>0</v>
      </c>
    </row>
    <row r="31" spans="1:7" s="25" customFormat="1" ht="24" customHeight="1" x14ac:dyDescent="0.35">
      <c r="A31" s="179">
        <v>29</v>
      </c>
      <c r="B31" s="179" t="s">
        <v>66</v>
      </c>
      <c r="C31" s="181" t="s">
        <v>156</v>
      </c>
      <c r="D31" s="179" t="s">
        <v>77</v>
      </c>
      <c r="E31" s="187">
        <v>0</v>
      </c>
      <c r="F31" s="180"/>
      <c r="G31" s="177">
        <f t="shared" si="0"/>
        <v>0</v>
      </c>
    </row>
    <row r="32" spans="1:7" s="25" customFormat="1" ht="24" customHeight="1" x14ac:dyDescent="0.35">
      <c r="A32" s="179">
        <v>30</v>
      </c>
      <c r="B32" s="179">
        <v>40600290</v>
      </c>
      <c r="C32" s="181" t="s">
        <v>96</v>
      </c>
      <c r="D32" s="179" t="s">
        <v>97</v>
      </c>
      <c r="E32" s="187">
        <v>488</v>
      </c>
      <c r="F32" s="180"/>
      <c r="G32" s="177">
        <f t="shared" si="0"/>
        <v>0</v>
      </c>
    </row>
    <row r="33" spans="1:7" s="25" customFormat="1" ht="24" customHeight="1" x14ac:dyDescent="0.35">
      <c r="A33" s="179">
        <v>31</v>
      </c>
      <c r="B33" s="179" t="s">
        <v>66</v>
      </c>
      <c r="C33" s="181" t="s">
        <v>98</v>
      </c>
      <c r="D33" s="179" t="s">
        <v>84</v>
      </c>
      <c r="E33" s="187">
        <v>115</v>
      </c>
      <c r="F33" s="180"/>
      <c r="G33" s="177">
        <f t="shared" si="0"/>
        <v>0</v>
      </c>
    </row>
    <row r="34" spans="1:7" s="25" customFormat="1" ht="24" customHeight="1" x14ac:dyDescent="0.35">
      <c r="A34" s="179">
        <v>32</v>
      </c>
      <c r="B34" s="179" t="s">
        <v>66</v>
      </c>
      <c r="C34" s="181" t="s">
        <v>99</v>
      </c>
      <c r="D34" s="179" t="s">
        <v>84</v>
      </c>
      <c r="E34" s="187">
        <v>4</v>
      </c>
      <c r="F34" s="180"/>
      <c r="G34" s="177">
        <f t="shared" si="0"/>
        <v>0</v>
      </c>
    </row>
    <row r="35" spans="1:7" s="25" customFormat="1" ht="24" customHeight="1" x14ac:dyDescent="0.35">
      <c r="A35" s="179">
        <v>33</v>
      </c>
      <c r="B35" s="179" t="s">
        <v>66</v>
      </c>
      <c r="C35" s="181" t="s">
        <v>157</v>
      </c>
      <c r="D35" s="179" t="s">
        <v>84</v>
      </c>
      <c r="E35" s="187">
        <v>3</v>
      </c>
      <c r="F35" s="180"/>
      <c r="G35" s="177">
        <f t="shared" si="0"/>
        <v>0</v>
      </c>
    </row>
    <row r="36" spans="1:7" s="25" customFormat="1" ht="24" customHeight="1" x14ac:dyDescent="0.35">
      <c r="A36" s="179">
        <v>34</v>
      </c>
      <c r="B36" s="179">
        <v>60600605</v>
      </c>
      <c r="C36" s="181" t="s">
        <v>100</v>
      </c>
      <c r="D36" s="179" t="s">
        <v>74</v>
      </c>
      <c r="E36" s="187">
        <v>73</v>
      </c>
      <c r="F36" s="180"/>
      <c r="G36" s="177">
        <f t="shared" si="0"/>
        <v>0</v>
      </c>
    </row>
    <row r="37" spans="1:7" s="25" customFormat="1" ht="24" customHeight="1" x14ac:dyDescent="0.35">
      <c r="A37" s="179">
        <v>35</v>
      </c>
      <c r="B37" s="179" t="s">
        <v>66</v>
      </c>
      <c r="C37" s="181" t="s">
        <v>101</v>
      </c>
      <c r="D37" s="179" t="s">
        <v>74</v>
      </c>
      <c r="E37" s="187">
        <v>74</v>
      </c>
      <c r="F37" s="180"/>
      <c r="G37" s="177">
        <f t="shared" si="0"/>
        <v>0</v>
      </c>
    </row>
    <row r="38" spans="1:7" s="25" customFormat="1" ht="24" customHeight="1" x14ac:dyDescent="0.35">
      <c r="A38" s="179">
        <v>36</v>
      </c>
      <c r="B38" s="179" t="s">
        <v>66</v>
      </c>
      <c r="C38" s="181" t="s">
        <v>102</v>
      </c>
      <c r="D38" s="179" t="s">
        <v>74</v>
      </c>
      <c r="E38" s="187">
        <v>68</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2</v>
      </c>
      <c r="F40" s="180"/>
      <c r="G40" s="177">
        <f t="shared" si="0"/>
        <v>0</v>
      </c>
    </row>
    <row r="41" spans="1:7" s="25" customFormat="1" ht="24" customHeight="1" x14ac:dyDescent="0.35">
      <c r="A41" s="179">
        <v>39</v>
      </c>
      <c r="B41" s="179" t="s">
        <v>66</v>
      </c>
      <c r="C41" s="181" t="s">
        <v>105</v>
      </c>
      <c r="D41" s="179" t="s">
        <v>95</v>
      </c>
      <c r="E41" s="187">
        <v>5</v>
      </c>
      <c r="F41" s="180"/>
      <c r="G41" s="177">
        <f t="shared" si="0"/>
        <v>0</v>
      </c>
    </row>
    <row r="42" spans="1:7" s="25" customFormat="1" ht="24" customHeight="1" x14ac:dyDescent="0.35">
      <c r="A42" s="179">
        <v>40</v>
      </c>
      <c r="B42" s="179" t="s">
        <v>66</v>
      </c>
      <c r="C42" s="181" t="s">
        <v>158</v>
      </c>
      <c r="D42" s="179" t="s">
        <v>95</v>
      </c>
      <c r="E42" s="187">
        <v>1</v>
      </c>
      <c r="F42" s="180"/>
      <c r="G42" s="177">
        <f t="shared" si="0"/>
        <v>0</v>
      </c>
    </row>
    <row r="43" spans="1:7" s="25" customFormat="1" ht="24" customHeight="1" x14ac:dyDescent="0.35">
      <c r="A43" s="179">
        <v>41</v>
      </c>
      <c r="B43" s="179" t="s">
        <v>66</v>
      </c>
      <c r="C43" s="181" t="s">
        <v>106</v>
      </c>
      <c r="D43" s="179" t="s">
        <v>95</v>
      </c>
      <c r="E43" s="187">
        <v>0</v>
      </c>
      <c r="F43" s="180"/>
      <c r="G43" s="177">
        <f t="shared" si="0"/>
        <v>0</v>
      </c>
    </row>
    <row r="44" spans="1:7" s="25" customFormat="1" ht="24" customHeight="1" x14ac:dyDescent="0.35">
      <c r="A44" s="179">
        <v>42</v>
      </c>
      <c r="B44" s="179" t="s">
        <v>66</v>
      </c>
      <c r="C44" s="181" t="s">
        <v>107</v>
      </c>
      <c r="D44" s="179" t="s">
        <v>95</v>
      </c>
      <c r="E44" s="187">
        <v>1</v>
      </c>
      <c r="F44" s="180"/>
      <c r="G44" s="177">
        <f t="shared" si="0"/>
        <v>0</v>
      </c>
    </row>
    <row r="45" spans="1:7" s="25" customFormat="1" ht="24" customHeight="1" x14ac:dyDescent="0.35">
      <c r="A45" s="179">
        <v>43</v>
      </c>
      <c r="B45" s="179" t="s">
        <v>66</v>
      </c>
      <c r="C45" s="181" t="s">
        <v>117</v>
      </c>
      <c r="D45" s="179" t="s">
        <v>74</v>
      </c>
      <c r="E45" s="187">
        <v>0</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1101</v>
      </c>
      <c r="F48" s="180"/>
      <c r="G48" s="177">
        <f t="shared" si="0"/>
        <v>0</v>
      </c>
    </row>
    <row r="49" spans="1:9" s="25" customFormat="1" ht="24" customHeight="1" x14ac:dyDescent="0.35">
      <c r="A49" s="179">
        <v>47</v>
      </c>
      <c r="B49" s="179" t="s">
        <v>66</v>
      </c>
      <c r="C49" s="181" t="s">
        <v>159</v>
      </c>
      <c r="D49" s="179" t="s">
        <v>74</v>
      </c>
      <c r="E49" s="187">
        <v>152</v>
      </c>
      <c r="F49" s="180"/>
      <c r="G49" s="177">
        <f t="shared" si="0"/>
        <v>0</v>
      </c>
    </row>
    <row r="50" spans="1:9" s="25" customFormat="1" ht="24" customHeight="1" x14ac:dyDescent="0.35">
      <c r="A50" s="179">
        <v>48</v>
      </c>
      <c r="B50" s="179" t="s">
        <v>66</v>
      </c>
      <c r="C50" s="181" t="s">
        <v>160</v>
      </c>
      <c r="D50" s="179" t="s">
        <v>74</v>
      </c>
      <c r="E50" s="187">
        <v>0</v>
      </c>
      <c r="F50" s="180"/>
      <c r="G50" s="177">
        <f t="shared" si="0"/>
        <v>0</v>
      </c>
    </row>
    <row r="51" spans="1:9" s="25" customFormat="1" ht="24" customHeight="1" x14ac:dyDescent="0.35">
      <c r="A51" s="179">
        <v>49</v>
      </c>
      <c r="B51" s="179" t="s">
        <v>66</v>
      </c>
      <c r="C51" s="181" t="s">
        <v>161</v>
      </c>
      <c r="D51" s="179" t="s">
        <v>95</v>
      </c>
      <c r="E51" s="187">
        <v>0</v>
      </c>
      <c r="F51" s="180"/>
      <c r="G51" s="177">
        <f t="shared" si="0"/>
        <v>0</v>
      </c>
    </row>
    <row r="52" spans="1:9" s="25" customFormat="1" ht="24" customHeight="1" x14ac:dyDescent="0.35">
      <c r="A52" s="179">
        <v>50</v>
      </c>
      <c r="B52" s="179" t="s">
        <v>162</v>
      </c>
      <c r="C52" s="181" t="s">
        <v>163</v>
      </c>
      <c r="D52" s="179" t="s">
        <v>74</v>
      </c>
      <c r="E52" s="187">
        <v>166</v>
      </c>
      <c r="F52" s="180"/>
      <c r="G52" s="177">
        <f t="shared" si="0"/>
        <v>0</v>
      </c>
    </row>
    <row r="53" spans="1:9" ht="24" customHeight="1" x14ac:dyDescent="0.35">
      <c r="A53" s="179">
        <v>51</v>
      </c>
      <c r="B53" s="179" t="s">
        <v>66</v>
      </c>
      <c r="C53" s="181" t="s">
        <v>108</v>
      </c>
      <c r="D53" s="179" t="s">
        <v>74</v>
      </c>
      <c r="E53" s="187">
        <v>14</v>
      </c>
      <c r="F53" s="180"/>
      <c r="G53" s="177">
        <f t="shared" si="0"/>
        <v>0</v>
      </c>
      <c r="H53" s="178"/>
      <c r="I53" s="178"/>
    </row>
    <row r="54" spans="1:9" ht="24" customHeight="1" x14ac:dyDescent="0.35">
      <c r="A54" s="179">
        <v>52</v>
      </c>
      <c r="B54" s="179" t="s">
        <v>66</v>
      </c>
      <c r="C54" s="181" t="s">
        <v>109</v>
      </c>
      <c r="D54" s="179" t="s">
        <v>95</v>
      </c>
      <c r="E54" s="187">
        <v>1</v>
      </c>
      <c r="F54" s="180"/>
      <c r="G54" s="177">
        <f t="shared" si="0"/>
        <v>0</v>
      </c>
      <c r="H54" s="178"/>
      <c r="I54" s="178"/>
    </row>
    <row r="55" spans="1:9" ht="24" customHeight="1" x14ac:dyDescent="0.35">
      <c r="A55" s="179">
        <v>53</v>
      </c>
      <c r="B55" s="179" t="s">
        <v>66</v>
      </c>
      <c r="C55" s="181" t="s">
        <v>110</v>
      </c>
      <c r="D55" s="179" t="s">
        <v>95</v>
      </c>
      <c r="E55" s="187">
        <v>2</v>
      </c>
      <c r="F55" s="180"/>
      <c r="G55" s="177">
        <f t="shared" si="0"/>
        <v>0</v>
      </c>
      <c r="H55" s="178"/>
      <c r="I55" s="178"/>
    </row>
    <row r="56" spans="1:9" ht="24" customHeight="1" x14ac:dyDescent="0.35">
      <c r="A56" s="179">
        <v>54</v>
      </c>
      <c r="B56" s="179" t="s">
        <v>66</v>
      </c>
      <c r="C56" s="181" t="s">
        <v>164</v>
      </c>
      <c r="D56" s="179" t="s">
        <v>95</v>
      </c>
      <c r="E56" s="187">
        <v>1</v>
      </c>
      <c r="F56" s="180"/>
      <c r="G56" s="177">
        <f t="shared" si="0"/>
        <v>0</v>
      </c>
      <c r="H56" s="178"/>
      <c r="I56" s="178"/>
    </row>
    <row r="57" spans="1:9" ht="24" customHeight="1" x14ac:dyDescent="0.35">
      <c r="A57" s="179">
        <v>55</v>
      </c>
      <c r="B57" s="179" t="s">
        <v>66</v>
      </c>
      <c r="C57" s="181" t="s">
        <v>111</v>
      </c>
      <c r="D57" s="179" t="s">
        <v>74</v>
      </c>
      <c r="E57" s="187">
        <v>0</v>
      </c>
      <c r="F57" s="180"/>
      <c r="G57" s="177">
        <f t="shared" si="0"/>
        <v>0</v>
      </c>
      <c r="H57" s="178"/>
      <c r="I57" s="178"/>
    </row>
    <row r="58" spans="1:9" ht="24" customHeight="1" x14ac:dyDescent="0.35">
      <c r="A58" s="179">
        <v>56</v>
      </c>
      <c r="B58" s="179">
        <v>60100085</v>
      </c>
      <c r="C58" s="181" t="s">
        <v>165</v>
      </c>
      <c r="D58" s="179" t="s">
        <v>71</v>
      </c>
      <c r="E58" s="187">
        <v>0</v>
      </c>
      <c r="F58" s="180"/>
      <c r="G58" s="177">
        <f t="shared" si="0"/>
        <v>0</v>
      </c>
      <c r="H58" s="178"/>
      <c r="I58" s="178"/>
    </row>
    <row r="59" spans="1:9" s="25" customFormat="1" ht="24" customHeight="1" x14ac:dyDescent="0.35">
      <c r="A59" s="179">
        <v>57</v>
      </c>
      <c r="B59" s="179" t="s">
        <v>66</v>
      </c>
      <c r="C59" s="181" t="s">
        <v>112</v>
      </c>
      <c r="D59" s="179" t="s">
        <v>68</v>
      </c>
      <c r="E59" s="187">
        <v>4.8</v>
      </c>
      <c r="F59" s="180"/>
      <c r="G59" s="177">
        <f t="shared" si="0"/>
        <v>0</v>
      </c>
    </row>
    <row r="60" spans="1:9" s="25" customFormat="1" ht="24" customHeight="1" x14ac:dyDescent="0.35">
      <c r="A60" s="179">
        <v>58</v>
      </c>
      <c r="B60" s="179" t="s">
        <v>66</v>
      </c>
      <c r="C60" s="181" t="s">
        <v>113</v>
      </c>
      <c r="D60" s="179" t="s">
        <v>71</v>
      </c>
      <c r="E60" s="187">
        <v>9</v>
      </c>
      <c r="F60" s="180"/>
      <c r="G60" s="177">
        <f t="shared" si="0"/>
        <v>0</v>
      </c>
    </row>
    <row r="61" spans="1:9" s="25" customFormat="1" ht="24" customHeight="1" x14ac:dyDescent="0.35">
      <c r="A61" s="179">
        <v>59</v>
      </c>
      <c r="B61" s="179">
        <v>78000200</v>
      </c>
      <c r="C61" s="181" t="s">
        <v>166</v>
      </c>
      <c r="D61" s="179" t="s">
        <v>74</v>
      </c>
      <c r="E61" s="187">
        <v>49</v>
      </c>
      <c r="F61" s="180"/>
      <c r="G61" s="177">
        <f t="shared" si="0"/>
        <v>0</v>
      </c>
    </row>
    <row r="62" spans="1:9" s="25" customFormat="1" ht="24" customHeight="1" x14ac:dyDescent="0.35">
      <c r="A62" s="179">
        <v>60</v>
      </c>
      <c r="B62" s="179" t="s">
        <v>66</v>
      </c>
      <c r="C62" s="181" t="s">
        <v>114</v>
      </c>
      <c r="D62" s="179" t="s">
        <v>77</v>
      </c>
      <c r="E62" s="187">
        <v>64</v>
      </c>
      <c r="F62" s="180"/>
      <c r="G62" s="177">
        <f t="shared" si="0"/>
        <v>0</v>
      </c>
    </row>
    <row r="63" spans="1:9" s="25" customFormat="1" ht="24" customHeight="1" x14ac:dyDescent="0.35">
      <c r="A63" s="179">
        <v>61</v>
      </c>
      <c r="B63" s="179" t="s">
        <v>66</v>
      </c>
      <c r="C63" s="181" t="s">
        <v>115</v>
      </c>
      <c r="D63" s="179" t="s">
        <v>95</v>
      </c>
      <c r="E63" s="187">
        <v>6</v>
      </c>
      <c r="F63" s="180"/>
      <c r="G63" s="177">
        <f t="shared" si="0"/>
        <v>0</v>
      </c>
    </row>
    <row r="64" spans="1:9" s="25" customFormat="1" ht="24" customHeight="1" x14ac:dyDescent="0.35">
      <c r="A64" s="179">
        <v>62</v>
      </c>
      <c r="B64" s="179" t="s">
        <v>66</v>
      </c>
      <c r="C64" s="181" t="s">
        <v>167</v>
      </c>
      <c r="D64" s="179" t="s">
        <v>95</v>
      </c>
      <c r="E64" s="187">
        <v>0</v>
      </c>
      <c r="F64" s="180"/>
      <c r="G64" s="177">
        <f t="shared" si="0"/>
        <v>0</v>
      </c>
    </row>
    <row r="65" spans="1:7" s="25" customFormat="1" ht="24" customHeight="1" x14ac:dyDescent="0.35">
      <c r="A65" s="179">
        <v>63</v>
      </c>
      <c r="B65" s="179" t="s">
        <v>66</v>
      </c>
      <c r="C65" s="181" t="s">
        <v>168</v>
      </c>
      <c r="D65" s="179" t="s">
        <v>74</v>
      </c>
      <c r="E65" s="187">
        <v>0</v>
      </c>
      <c r="F65" s="180"/>
      <c r="G65" s="177">
        <f t="shared" si="0"/>
        <v>0</v>
      </c>
    </row>
    <row r="66" spans="1:7" s="25" customFormat="1" ht="24" customHeight="1" x14ac:dyDescent="0.35">
      <c r="A66" s="179">
        <v>64</v>
      </c>
      <c r="B66" s="179" t="s">
        <v>169</v>
      </c>
      <c r="C66" s="181" t="s">
        <v>170</v>
      </c>
      <c r="D66" s="179" t="s">
        <v>77</v>
      </c>
      <c r="E66" s="187">
        <v>0</v>
      </c>
      <c r="F66" s="180"/>
      <c r="G66" s="177">
        <f t="shared" si="0"/>
        <v>0</v>
      </c>
    </row>
    <row r="67" spans="1:7" s="25" customFormat="1" ht="24" customHeight="1" thickBot="1" x14ac:dyDescent="0.4">
      <c r="A67" s="147">
        <v>65</v>
      </c>
      <c r="B67" s="278" t="s">
        <v>142</v>
      </c>
      <c r="C67" s="279"/>
      <c r="D67" s="279"/>
      <c r="E67" s="279"/>
      <c r="F67" s="280"/>
      <c r="G67" s="188">
        <f>SUM(G3:G66)</f>
        <v>0</v>
      </c>
    </row>
    <row r="68" spans="1:7" s="25" customFormat="1" ht="24" customHeight="1" x14ac:dyDescent="0.35">
      <c r="A68" s="41"/>
      <c r="B68" s="41"/>
      <c r="C68" s="42"/>
      <c r="D68" s="41"/>
      <c r="E68" s="41"/>
      <c r="F68" s="41"/>
      <c r="G68" s="41"/>
    </row>
    <row r="69" spans="1:7" ht="24" customHeight="1" x14ac:dyDescent="0.35">
      <c r="A69" s="41"/>
      <c r="B69" s="41"/>
      <c r="C69" s="42"/>
      <c r="D69" s="41"/>
      <c r="E69" s="41"/>
      <c r="F69" s="41"/>
      <c r="G69" s="41"/>
    </row>
  </sheetData>
  <sheetProtection algorithmName="SHA-512" hashValue="yXwDguX9/X/UDC0X2hYy4zRc2C4Ir2HSIofxUVewTWnW3L9pIy+2Va6Ak3LYf9pOlzlPMDgLSAiwk76PL95yZg==" saltValue="B2m16dSXE2pRwhvez2ur/w=="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3.36328125" style="27" customWidth="1"/>
    <col min="4" max="4" width="14.81640625" style="26" customWidth="1"/>
    <col min="5" max="6" width="10.81640625" style="26" customWidth="1"/>
    <col min="7" max="7" width="25.81640625" style="26" customWidth="1"/>
  </cols>
  <sheetData>
    <row r="1" spans="1:7" ht="105" customHeight="1" x14ac:dyDescent="0.35">
      <c r="A1" s="281" t="s">
        <v>143</v>
      </c>
      <c r="B1" s="282"/>
      <c r="C1" s="282"/>
      <c r="D1" s="282"/>
      <c r="E1" s="282"/>
      <c r="F1" s="282"/>
      <c r="G1" s="283"/>
    </row>
    <row r="2" spans="1:7" s="25" customFormat="1" ht="30" customHeight="1" x14ac:dyDescent="0.25">
      <c r="A2" s="148" t="s">
        <v>42</v>
      </c>
      <c r="B2" s="149" t="str">
        <f>'[2]Original Items Condensed'!C8</f>
        <v>Code Number</v>
      </c>
      <c r="C2" s="149" t="s">
        <v>41</v>
      </c>
      <c r="D2" s="150" t="s">
        <v>40</v>
      </c>
      <c r="E2" s="150" t="s">
        <v>39</v>
      </c>
      <c r="F2" s="151" t="s">
        <v>38</v>
      </c>
      <c r="G2" s="152" t="s">
        <v>37</v>
      </c>
    </row>
    <row r="3" spans="1:7" s="25" customFormat="1" ht="24" customHeight="1" x14ac:dyDescent="0.35">
      <c r="A3" s="179">
        <v>1</v>
      </c>
      <c r="B3" s="185" t="s">
        <v>66</v>
      </c>
      <c r="C3" s="181" t="s">
        <v>67</v>
      </c>
      <c r="D3" s="179" t="s">
        <v>68</v>
      </c>
      <c r="E3" s="187">
        <v>557</v>
      </c>
      <c r="F3" s="180"/>
      <c r="G3" s="177">
        <f t="shared" ref="G3:G34" si="0">SUM(E3*F3)</f>
        <v>0</v>
      </c>
    </row>
    <row r="4" spans="1:7" s="25" customFormat="1" ht="24" customHeight="1" x14ac:dyDescent="0.35">
      <c r="A4" s="179">
        <v>2</v>
      </c>
      <c r="B4" s="185" t="s">
        <v>66</v>
      </c>
      <c r="C4" s="181" t="s">
        <v>69</v>
      </c>
      <c r="D4" s="179" t="s">
        <v>68</v>
      </c>
      <c r="E4" s="187">
        <v>84</v>
      </c>
      <c r="F4" s="180"/>
      <c r="G4" s="177">
        <f t="shared" si="0"/>
        <v>0</v>
      </c>
    </row>
    <row r="5" spans="1:7" s="25" customFormat="1" ht="24" customHeight="1" x14ac:dyDescent="0.35">
      <c r="A5" s="179">
        <v>3</v>
      </c>
      <c r="B5" s="185" t="s">
        <v>66</v>
      </c>
      <c r="C5" s="181" t="s">
        <v>70</v>
      </c>
      <c r="D5" s="179" t="s">
        <v>71</v>
      </c>
      <c r="E5" s="187">
        <v>0</v>
      </c>
      <c r="F5" s="180"/>
      <c r="G5" s="177">
        <f t="shared" si="0"/>
        <v>0</v>
      </c>
    </row>
    <row r="6" spans="1:7" s="25" customFormat="1" ht="24" customHeight="1" x14ac:dyDescent="0.35">
      <c r="A6" s="179">
        <v>4</v>
      </c>
      <c r="B6" s="185" t="s">
        <v>66</v>
      </c>
      <c r="C6" s="181" t="s">
        <v>72</v>
      </c>
      <c r="D6" s="179" t="s">
        <v>71</v>
      </c>
      <c r="E6" s="187">
        <v>76</v>
      </c>
      <c r="F6" s="180"/>
      <c r="G6" s="177">
        <f t="shared" si="0"/>
        <v>0</v>
      </c>
    </row>
    <row r="7" spans="1:7" s="25" customFormat="1" ht="24" customHeight="1" x14ac:dyDescent="0.35">
      <c r="A7" s="179">
        <v>5</v>
      </c>
      <c r="B7" s="185">
        <v>44000300</v>
      </c>
      <c r="C7" s="181" t="s">
        <v>73</v>
      </c>
      <c r="D7" s="179" t="s">
        <v>74</v>
      </c>
      <c r="E7" s="187">
        <v>0</v>
      </c>
      <c r="F7" s="180"/>
      <c r="G7" s="177">
        <f t="shared" si="0"/>
        <v>0</v>
      </c>
    </row>
    <row r="8" spans="1:7" s="25" customFormat="1" ht="24" customHeight="1" x14ac:dyDescent="0.35">
      <c r="A8" s="179">
        <v>6</v>
      </c>
      <c r="B8" s="185">
        <v>44000500</v>
      </c>
      <c r="C8" s="181" t="s">
        <v>75</v>
      </c>
      <c r="D8" s="179" t="s">
        <v>74</v>
      </c>
      <c r="E8" s="187">
        <v>0</v>
      </c>
      <c r="F8" s="180"/>
      <c r="G8" s="177">
        <f t="shared" si="0"/>
        <v>0</v>
      </c>
    </row>
    <row r="9" spans="1:7" s="25" customFormat="1" ht="24" customHeight="1" x14ac:dyDescent="0.35">
      <c r="A9" s="179">
        <v>7</v>
      </c>
      <c r="B9" s="185">
        <v>44000600</v>
      </c>
      <c r="C9" s="181" t="s">
        <v>76</v>
      </c>
      <c r="D9" s="179" t="s">
        <v>77</v>
      </c>
      <c r="E9" s="187">
        <v>0</v>
      </c>
      <c r="F9" s="180"/>
      <c r="G9" s="177">
        <f t="shared" si="0"/>
        <v>0</v>
      </c>
    </row>
    <row r="10" spans="1:7" s="25" customFormat="1" ht="24" customHeight="1" x14ac:dyDescent="0.35">
      <c r="A10" s="179">
        <v>8</v>
      </c>
      <c r="B10" s="185" t="s">
        <v>66</v>
      </c>
      <c r="C10" s="181" t="s">
        <v>78</v>
      </c>
      <c r="D10" s="179" t="s">
        <v>71</v>
      </c>
      <c r="E10" s="187">
        <v>1429</v>
      </c>
      <c r="F10" s="180"/>
      <c r="G10" s="177">
        <f t="shared" si="0"/>
        <v>0</v>
      </c>
    </row>
    <row r="11" spans="1:7" s="25" customFormat="1" ht="24" customHeight="1" x14ac:dyDescent="0.35">
      <c r="A11" s="179">
        <v>9</v>
      </c>
      <c r="B11" s="185" t="s">
        <v>66</v>
      </c>
      <c r="C11" s="181" t="s">
        <v>79</v>
      </c>
      <c r="D11" s="179" t="s">
        <v>77</v>
      </c>
      <c r="E11" s="187">
        <v>2036</v>
      </c>
      <c r="F11" s="180"/>
      <c r="G11" s="177">
        <f t="shared" si="0"/>
        <v>0</v>
      </c>
    </row>
    <row r="12" spans="1:7" s="25" customFormat="1" ht="24" customHeight="1" x14ac:dyDescent="0.35">
      <c r="A12" s="179">
        <v>10</v>
      </c>
      <c r="B12" s="185" t="s">
        <v>66</v>
      </c>
      <c r="C12" s="181" t="s">
        <v>80</v>
      </c>
      <c r="D12" s="179" t="s">
        <v>71</v>
      </c>
      <c r="E12" s="187">
        <v>0</v>
      </c>
      <c r="F12" s="180"/>
      <c r="G12" s="177">
        <f t="shared" si="0"/>
        <v>0</v>
      </c>
    </row>
    <row r="13" spans="1:7" s="25" customFormat="1" ht="24" customHeight="1" x14ac:dyDescent="0.35">
      <c r="A13" s="179">
        <v>11</v>
      </c>
      <c r="B13" s="185">
        <v>31101100</v>
      </c>
      <c r="C13" s="181" t="s">
        <v>81</v>
      </c>
      <c r="D13" s="179" t="s">
        <v>68</v>
      </c>
      <c r="E13" s="187">
        <v>454</v>
      </c>
      <c r="F13" s="180"/>
      <c r="G13" s="177">
        <f t="shared" si="0"/>
        <v>0</v>
      </c>
    </row>
    <row r="14" spans="1:7" s="25" customFormat="1" ht="24" customHeight="1" x14ac:dyDescent="0.35">
      <c r="A14" s="179">
        <v>12</v>
      </c>
      <c r="B14" s="185" t="s">
        <v>66</v>
      </c>
      <c r="C14" s="181" t="s">
        <v>151</v>
      </c>
      <c r="D14" s="179" t="s">
        <v>68</v>
      </c>
      <c r="E14" s="187">
        <v>0</v>
      </c>
      <c r="F14" s="180"/>
      <c r="G14" s="177">
        <f t="shared" si="0"/>
        <v>0</v>
      </c>
    </row>
    <row r="15" spans="1:7" s="25" customFormat="1" ht="24" customHeight="1" x14ac:dyDescent="0.35">
      <c r="A15" s="179">
        <v>13</v>
      </c>
      <c r="B15" s="185">
        <v>20800150</v>
      </c>
      <c r="C15" s="181" t="s">
        <v>82</v>
      </c>
      <c r="D15" s="179" t="s">
        <v>68</v>
      </c>
      <c r="E15" s="187">
        <v>0</v>
      </c>
      <c r="F15" s="180"/>
      <c r="G15" s="177">
        <f t="shared" si="0"/>
        <v>0</v>
      </c>
    </row>
    <row r="16" spans="1:7" s="25" customFormat="1" ht="24" customHeight="1" x14ac:dyDescent="0.35">
      <c r="A16" s="179">
        <v>14</v>
      </c>
      <c r="B16" s="185" t="s">
        <v>66</v>
      </c>
      <c r="C16" s="181" t="s">
        <v>152</v>
      </c>
      <c r="D16" s="179" t="s">
        <v>68</v>
      </c>
      <c r="E16" s="187">
        <v>0</v>
      </c>
      <c r="F16" s="180"/>
      <c r="G16" s="177">
        <f t="shared" si="0"/>
        <v>0</v>
      </c>
    </row>
    <row r="17" spans="1:7" s="25" customFormat="1" ht="24" customHeight="1" x14ac:dyDescent="0.35">
      <c r="A17" s="179">
        <v>15</v>
      </c>
      <c r="B17" s="185" t="s">
        <v>66</v>
      </c>
      <c r="C17" s="181" t="s">
        <v>153</v>
      </c>
      <c r="D17" s="179" t="s">
        <v>68</v>
      </c>
      <c r="E17" s="187">
        <v>0</v>
      </c>
      <c r="F17" s="180"/>
      <c r="G17" s="177">
        <f t="shared" si="0"/>
        <v>0</v>
      </c>
    </row>
    <row r="18" spans="1:7" s="25" customFormat="1" ht="24" customHeight="1" x14ac:dyDescent="0.35">
      <c r="A18" s="179">
        <v>16</v>
      </c>
      <c r="B18" s="185" t="s">
        <v>66</v>
      </c>
      <c r="C18" s="181" t="s">
        <v>83</v>
      </c>
      <c r="D18" s="179" t="s">
        <v>84</v>
      </c>
      <c r="E18" s="187">
        <v>0</v>
      </c>
      <c r="F18" s="180"/>
      <c r="G18" s="177">
        <f t="shared" si="0"/>
        <v>0</v>
      </c>
    </row>
    <row r="19" spans="1:7" s="25" customFormat="1" ht="24" customHeight="1" x14ac:dyDescent="0.35">
      <c r="A19" s="179">
        <v>17</v>
      </c>
      <c r="B19" s="185">
        <v>35300300</v>
      </c>
      <c r="C19" s="181" t="s">
        <v>85</v>
      </c>
      <c r="D19" s="179" t="s">
        <v>71</v>
      </c>
      <c r="E19" s="187">
        <v>0</v>
      </c>
      <c r="F19" s="180"/>
      <c r="G19" s="177">
        <f t="shared" si="0"/>
        <v>0</v>
      </c>
    </row>
    <row r="20" spans="1:7" s="25" customFormat="1" ht="24" customHeight="1" x14ac:dyDescent="0.35">
      <c r="A20" s="179">
        <v>18</v>
      </c>
      <c r="B20" s="185">
        <v>35300500</v>
      </c>
      <c r="C20" s="181" t="s">
        <v>154</v>
      </c>
      <c r="D20" s="179" t="s">
        <v>71</v>
      </c>
      <c r="E20" s="187">
        <v>0</v>
      </c>
      <c r="F20" s="180"/>
      <c r="G20" s="177">
        <f t="shared" si="0"/>
        <v>0</v>
      </c>
    </row>
    <row r="21" spans="1:7" s="25" customFormat="1" ht="24" customHeight="1" x14ac:dyDescent="0.35">
      <c r="A21" s="179">
        <v>19</v>
      </c>
      <c r="B21" s="185" t="s">
        <v>66</v>
      </c>
      <c r="C21" s="181" t="s">
        <v>87</v>
      </c>
      <c r="D21" s="179" t="s">
        <v>71</v>
      </c>
      <c r="E21" s="187">
        <v>1429</v>
      </c>
      <c r="F21" s="180"/>
      <c r="G21" s="177">
        <f t="shared" si="0"/>
        <v>0</v>
      </c>
    </row>
    <row r="22" spans="1:7" s="25" customFormat="1" ht="24" customHeight="1" x14ac:dyDescent="0.35">
      <c r="A22" s="179">
        <v>20</v>
      </c>
      <c r="B22" s="185" t="s">
        <v>66</v>
      </c>
      <c r="C22" s="181" t="s">
        <v>88</v>
      </c>
      <c r="D22" s="179" t="s">
        <v>71</v>
      </c>
      <c r="E22" s="187">
        <v>0</v>
      </c>
      <c r="F22" s="180"/>
      <c r="G22" s="177">
        <f t="shared" si="0"/>
        <v>0</v>
      </c>
    </row>
    <row r="23" spans="1:7" s="25" customFormat="1" ht="24" customHeight="1" x14ac:dyDescent="0.35">
      <c r="A23" s="179">
        <v>21</v>
      </c>
      <c r="B23" s="185" t="s">
        <v>66</v>
      </c>
      <c r="C23" s="181" t="s">
        <v>89</v>
      </c>
      <c r="D23" s="179" t="s">
        <v>77</v>
      </c>
      <c r="E23" s="187">
        <v>2036</v>
      </c>
      <c r="F23" s="180"/>
      <c r="G23" s="177">
        <f t="shared" si="0"/>
        <v>0</v>
      </c>
    </row>
    <row r="24" spans="1:7" s="25" customFormat="1" ht="24" customHeight="1" x14ac:dyDescent="0.35">
      <c r="A24" s="179">
        <v>22</v>
      </c>
      <c r="B24" s="185" t="s">
        <v>66</v>
      </c>
      <c r="C24" s="181" t="s">
        <v>90</v>
      </c>
      <c r="D24" s="179" t="s">
        <v>77</v>
      </c>
      <c r="E24" s="187">
        <v>680</v>
      </c>
      <c r="F24" s="180"/>
      <c r="G24" s="177">
        <f t="shared" si="0"/>
        <v>0</v>
      </c>
    </row>
    <row r="25" spans="1:7" s="25" customFormat="1" ht="24" customHeight="1" x14ac:dyDescent="0.35">
      <c r="A25" s="179">
        <v>23</v>
      </c>
      <c r="B25" s="185" t="s">
        <v>66</v>
      </c>
      <c r="C25" s="181" t="s">
        <v>86</v>
      </c>
      <c r="D25" s="179" t="s">
        <v>71</v>
      </c>
      <c r="E25" s="187">
        <v>0</v>
      </c>
      <c r="F25" s="180"/>
      <c r="G25" s="177">
        <f t="shared" si="0"/>
        <v>0</v>
      </c>
    </row>
    <row r="26" spans="1:7" s="25" customFormat="1" ht="24" customHeight="1" x14ac:dyDescent="0.35">
      <c r="A26" s="179">
        <v>24</v>
      </c>
      <c r="B26" s="185" t="s">
        <v>66</v>
      </c>
      <c r="C26" s="181" t="s">
        <v>155</v>
      </c>
      <c r="D26" s="179" t="s">
        <v>71</v>
      </c>
      <c r="E26" s="187">
        <v>0</v>
      </c>
      <c r="F26" s="180"/>
      <c r="G26" s="177">
        <f t="shared" si="0"/>
        <v>0</v>
      </c>
    </row>
    <row r="27" spans="1:7" s="25" customFormat="1" ht="24" customHeight="1" x14ac:dyDescent="0.35">
      <c r="A27" s="179">
        <v>25</v>
      </c>
      <c r="B27" s="185" t="s">
        <v>66</v>
      </c>
      <c r="C27" s="181" t="s">
        <v>91</v>
      </c>
      <c r="D27" s="179" t="s">
        <v>77</v>
      </c>
      <c r="E27" s="187">
        <v>0</v>
      </c>
      <c r="F27" s="180"/>
      <c r="G27" s="177">
        <f t="shared" si="0"/>
        <v>0</v>
      </c>
    </row>
    <row r="28" spans="1:7" s="25" customFormat="1" ht="24" customHeight="1" x14ac:dyDescent="0.35">
      <c r="A28" s="179">
        <v>26</v>
      </c>
      <c r="B28" s="185" t="s">
        <v>66</v>
      </c>
      <c r="C28" s="181" t="s">
        <v>92</v>
      </c>
      <c r="D28" s="179" t="s">
        <v>77</v>
      </c>
      <c r="E28" s="187">
        <v>0</v>
      </c>
      <c r="F28" s="180"/>
      <c r="G28" s="177">
        <f t="shared" si="0"/>
        <v>0</v>
      </c>
    </row>
    <row r="29" spans="1:7" s="25" customFormat="1" ht="24" customHeight="1" x14ac:dyDescent="0.35">
      <c r="A29" s="179">
        <v>27</v>
      </c>
      <c r="B29" s="185" t="s">
        <v>66</v>
      </c>
      <c r="C29" s="181" t="s">
        <v>93</v>
      </c>
      <c r="D29" s="179" t="s">
        <v>77</v>
      </c>
      <c r="E29" s="187">
        <v>0</v>
      </c>
      <c r="F29" s="180"/>
      <c r="G29" s="177">
        <f t="shared" si="0"/>
        <v>0</v>
      </c>
    </row>
    <row r="30" spans="1:7" s="25" customFormat="1" ht="24" customHeight="1" x14ac:dyDescent="0.35">
      <c r="A30" s="179">
        <v>28</v>
      </c>
      <c r="B30" s="185" t="s">
        <v>66</v>
      </c>
      <c r="C30" s="181" t="s">
        <v>94</v>
      </c>
      <c r="D30" s="179" t="s">
        <v>95</v>
      </c>
      <c r="E30" s="187">
        <v>172</v>
      </c>
      <c r="F30" s="180"/>
      <c r="G30" s="177">
        <f t="shared" si="0"/>
        <v>0</v>
      </c>
    </row>
    <row r="31" spans="1:7" s="25" customFormat="1" ht="24" customHeight="1" x14ac:dyDescent="0.35">
      <c r="A31" s="179">
        <v>29</v>
      </c>
      <c r="B31" s="185" t="s">
        <v>66</v>
      </c>
      <c r="C31" s="181" t="s">
        <v>156</v>
      </c>
      <c r="D31" s="179" t="s">
        <v>77</v>
      </c>
      <c r="E31" s="187">
        <v>0</v>
      </c>
      <c r="F31" s="180"/>
      <c r="G31" s="177">
        <f t="shared" si="0"/>
        <v>0</v>
      </c>
    </row>
    <row r="32" spans="1:7" s="25" customFormat="1" ht="24" customHeight="1" x14ac:dyDescent="0.35">
      <c r="A32" s="179">
        <v>30</v>
      </c>
      <c r="B32" s="185">
        <v>40600290</v>
      </c>
      <c r="C32" s="181" t="s">
        <v>96</v>
      </c>
      <c r="D32" s="179" t="s">
        <v>97</v>
      </c>
      <c r="E32" s="187">
        <v>0</v>
      </c>
      <c r="F32" s="180"/>
      <c r="G32" s="177">
        <f t="shared" si="0"/>
        <v>0</v>
      </c>
    </row>
    <row r="33" spans="1:7" s="25" customFormat="1" ht="24" customHeight="1" x14ac:dyDescent="0.35">
      <c r="A33" s="179">
        <v>31</v>
      </c>
      <c r="B33" s="185" t="s">
        <v>66</v>
      </c>
      <c r="C33" s="181" t="s">
        <v>98</v>
      </c>
      <c r="D33" s="179" t="s">
        <v>84</v>
      </c>
      <c r="E33" s="187">
        <v>0</v>
      </c>
      <c r="F33" s="180"/>
      <c r="G33" s="177">
        <f t="shared" si="0"/>
        <v>0</v>
      </c>
    </row>
    <row r="34" spans="1:7" s="25" customFormat="1" ht="24" customHeight="1" x14ac:dyDescent="0.35">
      <c r="A34" s="179">
        <v>32</v>
      </c>
      <c r="B34" s="185" t="s">
        <v>66</v>
      </c>
      <c r="C34" s="181" t="s">
        <v>99</v>
      </c>
      <c r="D34" s="179" t="s">
        <v>84</v>
      </c>
      <c r="E34" s="187">
        <v>0</v>
      </c>
      <c r="F34" s="180"/>
      <c r="G34" s="177">
        <f t="shared" si="0"/>
        <v>0</v>
      </c>
    </row>
    <row r="35" spans="1:7" s="25" customFormat="1" ht="24" customHeight="1" x14ac:dyDescent="0.35">
      <c r="A35" s="179">
        <v>33</v>
      </c>
      <c r="B35" s="185" t="s">
        <v>66</v>
      </c>
      <c r="C35" s="181" t="s">
        <v>157</v>
      </c>
      <c r="D35" s="179" t="s">
        <v>84</v>
      </c>
      <c r="E35" s="187">
        <v>0</v>
      </c>
      <c r="F35" s="180"/>
      <c r="G35" s="177">
        <f t="shared" ref="G35:G66" si="1">SUM(E35*F35)</f>
        <v>0</v>
      </c>
    </row>
    <row r="36" spans="1:7" s="25" customFormat="1" ht="24" customHeight="1" x14ac:dyDescent="0.35">
      <c r="A36" s="179">
        <v>34</v>
      </c>
      <c r="B36" s="185">
        <v>60600605</v>
      </c>
      <c r="C36" s="181" t="s">
        <v>100</v>
      </c>
      <c r="D36" s="179" t="s">
        <v>74</v>
      </c>
      <c r="E36" s="187">
        <v>0</v>
      </c>
      <c r="F36" s="180"/>
      <c r="G36" s="177">
        <f t="shared" si="1"/>
        <v>0</v>
      </c>
    </row>
    <row r="37" spans="1:7" s="25" customFormat="1" ht="24" customHeight="1" x14ac:dyDescent="0.35">
      <c r="A37" s="179">
        <v>35</v>
      </c>
      <c r="B37" s="185" t="s">
        <v>66</v>
      </c>
      <c r="C37" s="181" t="s">
        <v>101</v>
      </c>
      <c r="D37" s="179" t="s">
        <v>74</v>
      </c>
      <c r="E37" s="187">
        <v>0</v>
      </c>
      <c r="F37" s="180"/>
      <c r="G37" s="177">
        <f t="shared" si="1"/>
        <v>0</v>
      </c>
    </row>
    <row r="38" spans="1:7" s="25" customFormat="1" ht="24" customHeight="1" x14ac:dyDescent="0.35">
      <c r="A38" s="179">
        <v>36</v>
      </c>
      <c r="B38" s="185" t="s">
        <v>66</v>
      </c>
      <c r="C38" s="181" t="s">
        <v>102</v>
      </c>
      <c r="D38" s="179" t="s">
        <v>74</v>
      </c>
      <c r="E38" s="187">
        <v>0</v>
      </c>
      <c r="F38" s="180"/>
      <c r="G38" s="177">
        <f t="shared" si="1"/>
        <v>0</v>
      </c>
    </row>
    <row r="39" spans="1:7" s="25" customFormat="1" ht="24" customHeight="1" x14ac:dyDescent="0.35">
      <c r="A39" s="179">
        <v>37</v>
      </c>
      <c r="B39" s="185" t="s">
        <v>66</v>
      </c>
      <c r="C39" s="181" t="s">
        <v>103</v>
      </c>
      <c r="D39" s="179" t="s">
        <v>95</v>
      </c>
      <c r="E39" s="187">
        <v>0</v>
      </c>
      <c r="F39" s="180"/>
      <c r="G39" s="177">
        <f t="shared" si="1"/>
        <v>0</v>
      </c>
    </row>
    <row r="40" spans="1:7" s="25" customFormat="1" ht="24" customHeight="1" x14ac:dyDescent="0.35">
      <c r="A40" s="179">
        <v>38</v>
      </c>
      <c r="B40" s="185" t="s">
        <v>66</v>
      </c>
      <c r="C40" s="181" t="s">
        <v>104</v>
      </c>
      <c r="D40" s="179" t="s">
        <v>95</v>
      </c>
      <c r="E40" s="187">
        <v>0</v>
      </c>
      <c r="F40" s="180"/>
      <c r="G40" s="177">
        <f t="shared" si="1"/>
        <v>0</v>
      </c>
    </row>
    <row r="41" spans="1:7" s="25" customFormat="1" ht="24" customHeight="1" x14ac:dyDescent="0.35">
      <c r="A41" s="179">
        <v>39</v>
      </c>
      <c r="B41" s="185" t="s">
        <v>66</v>
      </c>
      <c r="C41" s="181" t="s">
        <v>105</v>
      </c>
      <c r="D41" s="179" t="s">
        <v>95</v>
      </c>
      <c r="E41" s="187">
        <v>2</v>
      </c>
      <c r="F41" s="180"/>
      <c r="G41" s="177">
        <f t="shared" si="1"/>
        <v>0</v>
      </c>
    </row>
    <row r="42" spans="1:7" s="25" customFormat="1" ht="24" customHeight="1" x14ac:dyDescent="0.35">
      <c r="A42" s="179">
        <v>40</v>
      </c>
      <c r="B42" s="185" t="s">
        <v>66</v>
      </c>
      <c r="C42" s="181" t="s">
        <v>158</v>
      </c>
      <c r="D42" s="179" t="s">
        <v>95</v>
      </c>
      <c r="E42" s="187">
        <v>0</v>
      </c>
      <c r="F42" s="180"/>
      <c r="G42" s="177">
        <f t="shared" si="1"/>
        <v>0</v>
      </c>
    </row>
    <row r="43" spans="1:7" s="25" customFormat="1" ht="24" customHeight="1" x14ac:dyDescent="0.35">
      <c r="A43" s="179">
        <v>41</v>
      </c>
      <c r="B43" s="185" t="s">
        <v>66</v>
      </c>
      <c r="C43" s="181" t="s">
        <v>106</v>
      </c>
      <c r="D43" s="179" t="s">
        <v>95</v>
      </c>
      <c r="E43" s="187">
        <v>0</v>
      </c>
      <c r="F43" s="180"/>
      <c r="G43" s="177">
        <f t="shared" si="1"/>
        <v>0</v>
      </c>
    </row>
    <row r="44" spans="1:7" s="25" customFormat="1" ht="24" customHeight="1" x14ac:dyDescent="0.35">
      <c r="A44" s="179">
        <v>42</v>
      </c>
      <c r="B44" s="185" t="s">
        <v>66</v>
      </c>
      <c r="C44" s="181" t="s">
        <v>107</v>
      </c>
      <c r="D44" s="179" t="s">
        <v>95</v>
      </c>
      <c r="E44" s="187">
        <v>1</v>
      </c>
      <c r="F44" s="180"/>
      <c r="G44" s="177">
        <f t="shared" si="1"/>
        <v>0</v>
      </c>
    </row>
    <row r="45" spans="1:7" s="25" customFormat="1" ht="24" customHeight="1" x14ac:dyDescent="0.35">
      <c r="A45" s="179">
        <v>43</v>
      </c>
      <c r="B45" s="185" t="s">
        <v>66</v>
      </c>
      <c r="C45" s="181" t="s">
        <v>117</v>
      </c>
      <c r="D45" s="179" t="s">
        <v>74</v>
      </c>
      <c r="E45" s="187">
        <v>0</v>
      </c>
      <c r="F45" s="180"/>
      <c r="G45" s="177">
        <f t="shared" si="1"/>
        <v>0</v>
      </c>
    </row>
    <row r="46" spans="1:7" s="25" customFormat="1" ht="24" customHeight="1" x14ac:dyDescent="0.35">
      <c r="A46" s="179">
        <v>44</v>
      </c>
      <c r="B46" s="185" t="s">
        <v>66</v>
      </c>
      <c r="C46" s="181" t="s">
        <v>116</v>
      </c>
      <c r="D46" s="179" t="s">
        <v>74</v>
      </c>
      <c r="E46" s="187">
        <v>0</v>
      </c>
      <c r="F46" s="180"/>
      <c r="G46" s="177">
        <f t="shared" si="1"/>
        <v>0</v>
      </c>
    </row>
    <row r="47" spans="1:7" s="25" customFormat="1" ht="24" customHeight="1" x14ac:dyDescent="0.35">
      <c r="A47" s="179">
        <v>45</v>
      </c>
      <c r="B47" s="185" t="s">
        <v>66</v>
      </c>
      <c r="C47" s="181" t="s">
        <v>118</v>
      </c>
      <c r="D47" s="179" t="s">
        <v>74</v>
      </c>
      <c r="E47" s="187">
        <v>15</v>
      </c>
      <c r="F47" s="180"/>
      <c r="G47" s="177">
        <f t="shared" si="1"/>
        <v>0</v>
      </c>
    </row>
    <row r="48" spans="1:7" s="25" customFormat="1" ht="24" customHeight="1" x14ac:dyDescent="0.35">
      <c r="A48" s="179">
        <v>46</v>
      </c>
      <c r="B48" s="185" t="s">
        <v>66</v>
      </c>
      <c r="C48" s="181" t="s">
        <v>119</v>
      </c>
      <c r="D48" s="179" t="s">
        <v>74</v>
      </c>
      <c r="E48" s="187">
        <v>0</v>
      </c>
      <c r="F48" s="180"/>
      <c r="G48" s="177">
        <f t="shared" si="1"/>
        <v>0</v>
      </c>
    </row>
    <row r="49" spans="1:7" s="25" customFormat="1" ht="24" customHeight="1" x14ac:dyDescent="0.35">
      <c r="A49" s="179">
        <v>47</v>
      </c>
      <c r="B49" s="185" t="s">
        <v>66</v>
      </c>
      <c r="C49" s="181" t="s">
        <v>159</v>
      </c>
      <c r="D49" s="179" t="s">
        <v>74</v>
      </c>
      <c r="E49" s="187">
        <v>0</v>
      </c>
      <c r="F49" s="180"/>
      <c r="G49" s="177">
        <f t="shared" si="1"/>
        <v>0</v>
      </c>
    </row>
    <row r="50" spans="1:7" s="25" customFormat="1" ht="24" customHeight="1" x14ac:dyDescent="0.35">
      <c r="A50" s="179">
        <v>48</v>
      </c>
      <c r="B50" s="185" t="s">
        <v>66</v>
      </c>
      <c r="C50" s="181" t="s">
        <v>160</v>
      </c>
      <c r="D50" s="179" t="s">
        <v>74</v>
      </c>
      <c r="E50" s="187">
        <v>0</v>
      </c>
      <c r="F50" s="180"/>
      <c r="G50" s="177">
        <f t="shared" si="1"/>
        <v>0</v>
      </c>
    </row>
    <row r="51" spans="1:7" s="25" customFormat="1" ht="24" customHeight="1" x14ac:dyDescent="0.35">
      <c r="A51" s="179">
        <v>49</v>
      </c>
      <c r="B51" s="185" t="s">
        <v>66</v>
      </c>
      <c r="C51" s="181" t="s">
        <v>161</v>
      </c>
      <c r="D51" s="179" t="s">
        <v>95</v>
      </c>
      <c r="E51" s="187">
        <v>0</v>
      </c>
      <c r="F51" s="180"/>
      <c r="G51" s="177">
        <f t="shared" si="1"/>
        <v>0</v>
      </c>
    </row>
    <row r="52" spans="1:7" s="25" customFormat="1" ht="24" customHeight="1" x14ac:dyDescent="0.35">
      <c r="A52" s="179">
        <v>50</v>
      </c>
      <c r="B52" s="185" t="s">
        <v>162</v>
      </c>
      <c r="C52" s="181" t="s">
        <v>163</v>
      </c>
      <c r="D52" s="179" t="s">
        <v>74</v>
      </c>
      <c r="E52" s="187">
        <v>0</v>
      </c>
      <c r="F52" s="180"/>
      <c r="G52" s="177">
        <f t="shared" si="1"/>
        <v>0</v>
      </c>
    </row>
    <row r="53" spans="1:7" s="25" customFormat="1" ht="24" customHeight="1" x14ac:dyDescent="0.35">
      <c r="A53" s="179">
        <v>51</v>
      </c>
      <c r="B53" s="185" t="s">
        <v>66</v>
      </c>
      <c r="C53" s="181" t="s">
        <v>108</v>
      </c>
      <c r="D53" s="179" t="s">
        <v>74</v>
      </c>
      <c r="E53" s="187">
        <v>0</v>
      </c>
      <c r="F53" s="180"/>
      <c r="G53" s="177">
        <f t="shared" si="1"/>
        <v>0</v>
      </c>
    </row>
    <row r="54" spans="1:7" s="25" customFormat="1" ht="24" customHeight="1" x14ac:dyDescent="0.35">
      <c r="A54" s="179">
        <v>52</v>
      </c>
      <c r="B54" s="185" t="s">
        <v>66</v>
      </c>
      <c r="C54" s="181" t="s">
        <v>109</v>
      </c>
      <c r="D54" s="179" t="s">
        <v>95</v>
      </c>
      <c r="E54" s="187">
        <v>1</v>
      </c>
      <c r="F54" s="180"/>
      <c r="G54" s="177">
        <f t="shared" si="1"/>
        <v>0</v>
      </c>
    </row>
    <row r="55" spans="1:7" s="25" customFormat="1" ht="24" customHeight="1" x14ac:dyDescent="0.35">
      <c r="A55" s="179">
        <v>53</v>
      </c>
      <c r="B55" s="185" t="s">
        <v>66</v>
      </c>
      <c r="C55" s="181" t="s">
        <v>110</v>
      </c>
      <c r="D55" s="179" t="s">
        <v>95</v>
      </c>
      <c r="E55" s="187">
        <v>1</v>
      </c>
      <c r="F55" s="180"/>
      <c r="G55" s="177">
        <f t="shared" si="1"/>
        <v>0</v>
      </c>
    </row>
    <row r="56" spans="1:7" s="25" customFormat="1" ht="24" customHeight="1" x14ac:dyDescent="0.35">
      <c r="A56" s="179">
        <v>54</v>
      </c>
      <c r="B56" s="185" t="s">
        <v>66</v>
      </c>
      <c r="C56" s="181" t="s">
        <v>164</v>
      </c>
      <c r="D56" s="179" t="s">
        <v>95</v>
      </c>
      <c r="E56" s="187">
        <v>0</v>
      </c>
      <c r="F56" s="180"/>
      <c r="G56" s="177">
        <f t="shared" si="1"/>
        <v>0</v>
      </c>
    </row>
    <row r="57" spans="1:7" s="25" customFormat="1" ht="24" customHeight="1" x14ac:dyDescent="0.35">
      <c r="A57" s="179">
        <v>55</v>
      </c>
      <c r="B57" s="185" t="s">
        <v>66</v>
      </c>
      <c r="C57" s="181" t="s">
        <v>111</v>
      </c>
      <c r="D57" s="179" t="s">
        <v>74</v>
      </c>
      <c r="E57" s="187">
        <v>283</v>
      </c>
      <c r="F57" s="180"/>
      <c r="G57" s="177">
        <f t="shared" si="1"/>
        <v>0</v>
      </c>
    </row>
    <row r="58" spans="1:7" s="25" customFormat="1" ht="24" customHeight="1" x14ac:dyDescent="0.35">
      <c r="A58" s="179">
        <v>56</v>
      </c>
      <c r="B58" s="185">
        <v>60100085</v>
      </c>
      <c r="C58" s="181" t="s">
        <v>165</v>
      </c>
      <c r="D58" s="179" t="s">
        <v>71</v>
      </c>
      <c r="E58" s="187">
        <v>0</v>
      </c>
      <c r="F58" s="180"/>
      <c r="G58" s="177">
        <f t="shared" si="1"/>
        <v>0</v>
      </c>
    </row>
    <row r="59" spans="1:7" s="25" customFormat="1" ht="24" customHeight="1" x14ac:dyDescent="0.35">
      <c r="A59" s="179">
        <v>57</v>
      </c>
      <c r="B59" s="185" t="s">
        <v>66</v>
      </c>
      <c r="C59" s="181" t="s">
        <v>112</v>
      </c>
      <c r="D59" s="179" t="s">
        <v>68</v>
      </c>
      <c r="E59" s="187">
        <v>0</v>
      </c>
      <c r="F59" s="180"/>
      <c r="G59" s="177">
        <f t="shared" si="1"/>
        <v>0</v>
      </c>
    </row>
    <row r="60" spans="1:7" s="25" customFormat="1" ht="24" customHeight="1" x14ac:dyDescent="0.35">
      <c r="A60" s="179">
        <v>58</v>
      </c>
      <c r="B60" s="185" t="s">
        <v>66</v>
      </c>
      <c r="C60" s="181" t="s">
        <v>113</v>
      </c>
      <c r="D60" s="179" t="s">
        <v>71</v>
      </c>
      <c r="E60" s="187">
        <v>0</v>
      </c>
      <c r="F60" s="180"/>
      <c r="G60" s="177">
        <f t="shared" si="1"/>
        <v>0</v>
      </c>
    </row>
    <row r="61" spans="1:7" s="25" customFormat="1" ht="24" customHeight="1" x14ac:dyDescent="0.35">
      <c r="A61" s="179">
        <v>59</v>
      </c>
      <c r="B61" s="185">
        <v>78000200</v>
      </c>
      <c r="C61" s="181" t="s">
        <v>166</v>
      </c>
      <c r="D61" s="179" t="s">
        <v>74</v>
      </c>
      <c r="E61" s="187">
        <v>0</v>
      </c>
      <c r="F61" s="180"/>
      <c r="G61" s="177">
        <f t="shared" si="1"/>
        <v>0</v>
      </c>
    </row>
    <row r="62" spans="1:7" ht="24" customHeight="1" x14ac:dyDescent="0.35">
      <c r="A62" s="179">
        <v>60</v>
      </c>
      <c r="B62" s="185" t="s">
        <v>66</v>
      </c>
      <c r="C62" s="181" t="s">
        <v>114</v>
      </c>
      <c r="D62" s="179" t="s">
        <v>77</v>
      </c>
      <c r="E62" s="187">
        <v>64</v>
      </c>
      <c r="F62" s="180"/>
      <c r="G62" s="177">
        <f t="shared" si="1"/>
        <v>0</v>
      </c>
    </row>
    <row r="63" spans="1:7" ht="24" customHeight="1" x14ac:dyDescent="0.35">
      <c r="A63" s="179">
        <v>61</v>
      </c>
      <c r="B63" s="185" t="s">
        <v>66</v>
      </c>
      <c r="C63" s="181" t="s">
        <v>115</v>
      </c>
      <c r="D63" s="179" t="s">
        <v>95</v>
      </c>
      <c r="E63" s="187">
        <v>5</v>
      </c>
      <c r="F63" s="180"/>
      <c r="G63" s="177">
        <f t="shared" si="1"/>
        <v>0</v>
      </c>
    </row>
    <row r="64" spans="1:7" ht="24" customHeight="1" x14ac:dyDescent="0.35">
      <c r="A64" s="179">
        <v>62</v>
      </c>
      <c r="B64" s="185" t="s">
        <v>66</v>
      </c>
      <c r="C64" s="181" t="s">
        <v>167</v>
      </c>
      <c r="D64" s="179" t="s">
        <v>95</v>
      </c>
      <c r="E64" s="187">
        <v>0</v>
      </c>
      <c r="F64" s="180"/>
      <c r="G64" s="177">
        <f t="shared" si="1"/>
        <v>0</v>
      </c>
    </row>
    <row r="65" spans="1:7" ht="24" customHeight="1" x14ac:dyDescent="0.35">
      <c r="A65" s="179">
        <v>63</v>
      </c>
      <c r="B65" s="185" t="s">
        <v>66</v>
      </c>
      <c r="C65" s="181" t="s">
        <v>168</v>
      </c>
      <c r="D65" s="179" t="s">
        <v>74</v>
      </c>
      <c r="E65" s="187">
        <v>0</v>
      </c>
      <c r="F65" s="180"/>
      <c r="G65" s="177">
        <f t="shared" si="1"/>
        <v>0</v>
      </c>
    </row>
    <row r="66" spans="1:7" ht="24" customHeight="1" x14ac:dyDescent="0.35">
      <c r="A66" s="179">
        <v>64</v>
      </c>
      <c r="B66" s="185" t="s">
        <v>169</v>
      </c>
      <c r="C66" s="181" t="s">
        <v>170</v>
      </c>
      <c r="D66" s="179" t="s">
        <v>77</v>
      </c>
      <c r="E66" s="187">
        <v>0</v>
      </c>
      <c r="F66" s="180"/>
      <c r="G66" s="177">
        <f t="shared" si="1"/>
        <v>0</v>
      </c>
    </row>
    <row r="67" spans="1:7" ht="24" customHeight="1" thickBot="1" x14ac:dyDescent="0.4">
      <c r="A67" s="158">
        <v>65</v>
      </c>
      <c r="B67" s="284" t="s">
        <v>144</v>
      </c>
      <c r="C67" s="285"/>
      <c r="D67" s="285"/>
      <c r="E67" s="285"/>
      <c r="F67" s="286"/>
      <c r="G67" s="190">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4ELIoWmFD2D3RF1xm1JRhODwlnEFP1moZtTGtRMnset6JfTk/LbAZJX4RiBbGffhsp6f4rZ20rFoG+dg5mNcXw==" saltValue="GbYtEFUIiyQnrZLaLwProA==" spinCount="100000" sheet="1" selectLockedCells="1"/>
  <mergeCells count="2">
    <mergeCell ref="A1:G1"/>
    <mergeCell ref="B67:F67"/>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87" t="s">
        <v>145</v>
      </c>
      <c r="B1" s="288"/>
      <c r="C1" s="288"/>
      <c r="D1" s="288"/>
      <c r="E1" s="288"/>
      <c r="F1" s="288"/>
      <c r="G1" s="289"/>
    </row>
    <row r="2" spans="1:7" s="25" customFormat="1" ht="30" customHeight="1" x14ac:dyDescent="0.25">
      <c r="A2" s="137" t="s">
        <v>42</v>
      </c>
      <c r="B2" s="138" t="str">
        <f>'[2]Original Items Condensed'!C8</f>
        <v>Code Number</v>
      </c>
      <c r="C2" s="138" t="s">
        <v>41</v>
      </c>
      <c r="D2" s="139" t="s">
        <v>40</v>
      </c>
      <c r="E2" s="139" t="s">
        <v>39</v>
      </c>
      <c r="F2" s="140" t="s">
        <v>38</v>
      </c>
      <c r="G2" s="141" t="s">
        <v>37</v>
      </c>
    </row>
    <row r="3" spans="1:7" s="25" customFormat="1" ht="24" customHeight="1" x14ac:dyDescent="0.35">
      <c r="A3" s="179">
        <v>1</v>
      </c>
      <c r="B3" s="179" t="s">
        <v>66</v>
      </c>
      <c r="C3" s="181" t="s">
        <v>67</v>
      </c>
      <c r="D3" s="179" t="s">
        <v>68</v>
      </c>
      <c r="E3" s="187">
        <v>0</v>
      </c>
      <c r="F3" s="180"/>
      <c r="G3" s="177">
        <f t="shared" ref="G3:G66" si="0">SUM(E3*F3)</f>
        <v>0</v>
      </c>
    </row>
    <row r="4" spans="1:7" s="25" customFormat="1" ht="24" customHeight="1" x14ac:dyDescent="0.35">
      <c r="A4" s="179">
        <v>2</v>
      </c>
      <c r="B4" s="179" t="s">
        <v>66</v>
      </c>
      <c r="C4" s="181" t="s">
        <v>69</v>
      </c>
      <c r="D4" s="179" t="s">
        <v>68</v>
      </c>
      <c r="E4" s="187">
        <v>758</v>
      </c>
      <c r="F4" s="180"/>
      <c r="G4" s="177">
        <f t="shared" si="0"/>
        <v>0</v>
      </c>
    </row>
    <row r="5" spans="1:7" s="25" customFormat="1" ht="24" customHeight="1" x14ac:dyDescent="0.35">
      <c r="A5" s="179">
        <v>3</v>
      </c>
      <c r="B5" s="179" t="s">
        <v>66</v>
      </c>
      <c r="C5" s="181" t="s">
        <v>70</v>
      </c>
      <c r="D5" s="179" t="s">
        <v>71</v>
      </c>
      <c r="E5" s="187">
        <v>67</v>
      </c>
      <c r="F5" s="180"/>
      <c r="G5" s="177">
        <f t="shared" si="0"/>
        <v>0</v>
      </c>
    </row>
    <row r="6" spans="1:7" s="25" customFormat="1" ht="24" customHeight="1" x14ac:dyDescent="0.35">
      <c r="A6" s="179">
        <v>4</v>
      </c>
      <c r="B6" s="179" t="s">
        <v>66</v>
      </c>
      <c r="C6" s="181" t="s">
        <v>72</v>
      </c>
      <c r="D6" s="179" t="s">
        <v>71</v>
      </c>
      <c r="E6" s="187">
        <v>230</v>
      </c>
      <c r="F6" s="180"/>
      <c r="G6" s="177">
        <f t="shared" si="0"/>
        <v>0</v>
      </c>
    </row>
    <row r="7" spans="1:7" s="25" customFormat="1" ht="24" customHeight="1" x14ac:dyDescent="0.35">
      <c r="A7" s="179">
        <v>5</v>
      </c>
      <c r="B7" s="179">
        <v>44000300</v>
      </c>
      <c r="C7" s="181" t="s">
        <v>73</v>
      </c>
      <c r="D7" s="179" t="s">
        <v>74</v>
      </c>
      <c r="E7" s="187">
        <v>142</v>
      </c>
      <c r="F7" s="180"/>
      <c r="G7" s="177">
        <f t="shared" si="0"/>
        <v>0</v>
      </c>
    </row>
    <row r="8" spans="1:7" s="25" customFormat="1" ht="24" customHeight="1" x14ac:dyDescent="0.35">
      <c r="A8" s="179">
        <v>6</v>
      </c>
      <c r="B8" s="179">
        <v>44000500</v>
      </c>
      <c r="C8" s="181" t="s">
        <v>75</v>
      </c>
      <c r="D8" s="179" t="s">
        <v>74</v>
      </c>
      <c r="E8" s="187">
        <v>257</v>
      </c>
      <c r="F8" s="180"/>
      <c r="G8" s="177">
        <f t="shared" si="0"/>
        <v>0</v>
      </c>
    </row>
    <row r="9" spans="1:7" s="25" customFormat="1" ht="24" customHeight="1" x14ac:dyDescent="0.35">
      <c r="A9" s="179">
        <v>7</v>
      </c>
      <c r="B9" s="179">
        <v>44000600</v>
      </c>
      <c r="C9" s="181" t="s">
        <v>76</v>
      </c>
      <c r="D9" s="179" t="s">
        <v>77</v>
      </c>
      <c r="E9" s="187">
        <v>1384</v>
      </c>
      <c r="F9" s="180"/>
      <c r="G9" s="177">
        <f t="shared" si="0"/>
        <v>0</v>
      </c>
    </row>
    <row r="10" spans="1:7" s="25" customFormat="1" ht="24" customHeight="1" x14ac:dyDescent="0.35">
      <c r="A10" s="179">
        <v>8</v>
      </c>
      <c r="B10" s="179" t="s">
        <v>66</v>
      </c>
      <c r="C10" s="181" t="s">
        <v>78</v>
      </c>
      <c r="D10" s="179" t="s">
        <v>71</v>
      </c>
      <c r="E10" s="187">
        <v>1506</v>
      </c>
      <c r="F10" s="180"/>
      <c r="G10" s="177">
        <f t="shared" si="0"/>
        <v>0</v>
      </c>
    </row>
    <row r="11" spans="1:7" s="25" customFormat="1" ht="24" customHeight="1" x14ac:dyDescent="0.35">
      <c r="A11" s="179">
        <v>9</v>
      </c>
      <c r="B11" s="179" t="s">
        <v>66</v>
      </c>
      <c r="C11" s="181" t="s">
        <v>79</v>
      </c>
      <c r="D11" s="179" t="s">
        <v>77</v>
      </c>
      <c r="E11" s="187">
        <v>2050</v>
      </c>
      <c r="F11" s="180"/>
      <c r="G11" s="177">
        <f t="shared" si="0"/>
        <v>0</v>
      </c>
    </row>
    <row r="12" spans="1:7" s="25" customFormat="1" ht="24" customHeight="1" x14ac:dyDescent="0.35">
      <c r="A12" s="179">
        <v>10</v>
      </c>
      <c r="B12" s="179" t="s">
        <v>66</v>
      </c>
      <c r="C12" s="181" t="s">
        <v>80</v>
      </c>
      <c r="D12" s="179" t="s">
        <v>71</v>
      </c>
      <c r="E12" s="187">
        <v>97</v>
      </c>
      <c r="F12" s="180"/>
      <c r="G12" s="177">
        <f t="shared" si="0"/>
        <v>0</v>
      </c>
    </row>
    <row r="13" spans="1:7" s="25" customFormat="1" ht="24" customHeight="1" x14ac:dyDescent="0.35">
      <c r="A13" s="179">
        <v>11</v>
      </c>
      <c r="B13" s="179">
        <v>31101100</v>
      </c>
      <c r="C13" s="181" t="s">
        <v>81</v>
      </c>
      <c r="D13" s="179" t="s">
        <v>68</v>
      </c>
      <c r="E13" s="187">
        <v>368</v>
      </c>
      <c r="F13" s="180"/>
      <c r="G13" s="177">
        <f t="shared" si="0"/>
        <v>0</v>
      </c>
    </row>
    <row r="14" spans="1:7" s="25" customFormat="1" ht="24" customHeight="1" x14ac:dyDescent="0.35">
      <c r="A14" s="179">
        <v>12</v>
      </c>
      <c r="B14" s="179" t="s">
        <v>66</v>
      </c>
      <c r="C14" s="181" t="s">
        <v>151</v>
      </c>
      <c r="D14" s="179" t="s">
        <v>68</v>
      </c>
      <c r="E14" s="187">
        <v>0</v>
      </c>
      <c r="F14" s="180"/>
      <c r="G14" s="177">
        <f t="shared" si="0"/>
        <v>0</v>
      </c>
    </row>
    <row r="15" spans="1:7" s="25" customFormat="1" ht="24" customHeight="1" x14ac:dyDescent="0.35">
      <c r="A15" s="179">
        <v>13</v>
      </c>
      <c r="B15" s="179">
        <v>20800150</v>
      </c>
      <c r="C15" s="181" t="s">
        <v>82</v>
      </c>
      <c r="D15" s="179" t="s">
        <v>68</v>
      </c>
      <c r="E15" s="187">
        <v>265</v>
      </c>
      <c r="F15" s="180"/>
      <c r="G15" s="177">
        <f t="shared" si="0"/>
        <v>0</v>
      </c>
    </row>
    <row r="16" spans="1:7" s="25" customFormat="1" ht="24" customHeight="1" x14ac:dyDescent="0.35">
      <c r="A16" s="179">
        <v>14</v>
      </c>
      <c r="B16" s="179" t="s">
        <v>66</v>
      </c>
      <c r="C16" s="181" t="s">
        <v>152</v>
      </c>
      <c r="D16" s="179" t="s">
        <v>68</v>
      </c>
      <c r="E16" s="187">
        <v>0</v>
      </c>
      <c r="F16" s="180"/>
      <c r="G16" s="177">
        <f t="shared" si="0"/>
        <v>0</v>
      </c>
    </row>
    <row r="17" spans="1:7" s="25" customFormat="1" ht="24" customHeight="1" x14ac:dyDescent="0.35">
      <c r="A17" s="179">
        <v>15</v>
      </c>
      <c r="B17" s="179" t="s">
        <v>66</v>
      </c>
      <c r="C17" s="181" t="s">
        <v>153</v>
      </c>
      <c r="D17" s="179" t="s">
        <v>68</v>
      </c>
      <c r="E17" s="187">
        <v>0</v>
      </c>
      <c r="F17" s="180"/>
      <c r="G17" s="177">
        <f t="shared" si="0"/>
        <v>0</v>
      </c>
    </row>
    <row r="18" spans="1:7" s="25" customFormat="1" ht="24" customHeight="1" x14ac:dyDescent="0.35">
      <c r="A18" s="179">
        <v>16</v>
      </c>
      <c r="B18" s="179" t="s">
        <v>66</v>
      </c>
      <c r="C18" s="181" t="s">
        <v>83</v>
      </c>
      <c r="D18" s="179" t="s">
        <v>84</v>
      </c>
      <c r="E18" s="187">
        <v>100</v>
      </c>
      <c r="F18" s="180"/>
      <c r="G18" s="177">
        <f t="shared" si="0"/>
        <v>0</v>
      </c>
    </row>
    <row r="19" spans="1:7" s="25" customFormat="1" ht="24" customHeight="1" x14ac:dyDescent="0.35">
      <c r="A19" s="179">
        <v>17</v>
      </c>
      <c r="B19" s="179">
        <v>35300300</v>
      </c>
      <c r="C19" s="181" t="s">
        <v>85</v>
      </c>
      <c r="D19" s="179" t="s">
        <v>71</v>
      </c>
      <c r="E19" s="187">
        <v>67</v>
      </c>
      <c r="F19" s="180"/>
      <c r="G19" s="177">
        <f t="shared" si="0"/>
        <v>0</v>
      </c>
    </row>
    <row r="20" spans="1:7" s="25" customFormat="1" ht="24" customHeight="1" x14ac:dyDescent="0.35">
      <c r="A20" s="179">
        <v>18</v>
      </c>
      <c r="B20" s="179">
        <v>35300500</v>
      </c>
      <c r="C20" s="181" t="s">
        <v>154</v>
      </c>
      <c r="D20" s="179" t="s">
        <v>71</v>
      </c>
      <c r="E20" s="187">
        <v>0</v>
      </c>
      <c r="F20" s="180"/>
      <c r="G20" s="177">
        <f t="shared" si="0"/>
        <v>0</v>
      </c>
    </row>
    <row r="21" spans="1:7" s="25" customFormat="1" ht="24" customHeight="1" x14ac:dyDescent="0.35">
      <c r="A21" s="179">
        <v>19</v>
      </c>
      <c r="B21" s="179" t="s">
        <v>66</v>
      </c>
      <c r="C21" s="181" t="s">
        <v>87</v>
      </c>
      <c r="D21" s="179" t="s">
        <v>71</v>
      </c>
      <c r="E21" s="187">
        <v>1560</v>
      </c>
      <c r="F21" s="180"/>
      <c r="G21" s="177">
        <f t="shared" si="0"/>
        <v>0</v>
      </c>
    </row>
    <row r="22" spans="1:7" s="25" customFormat="1" ht="24" customHeight="1" x14ac:dyDescent="0.35">
      <c r="A22" s="179">
        <v>20</v>
      </c>
      <c r="B22" s="179" t="s">
        <v>66</v>
      </c>
      <c r="C22" s="181" t="s">
        <v>88</v>
      </c>
      <c r="D22" s="179" t="s">
        <v>71</v>
      </c>
      <c r="E22" s="187">
        <v>40</v>
      </c>
      <c r="F22" s="180"/>
      <c r="G22" s="177">
        <f t="shared" si="0"/>
        <v>0</v>
      </c>
    </row>
    <row r="23" spans="1:7" s="25" customFormat="1" ht="24" customHeight="1" x14ac:dyDescent="0.35">
      <c r="A23" s="179">
        <v>21</v>
      </c>
      <c r="B23" s="179" t="s">
        <v>66</v>
      </c>
      <c r="C23" s="181" t="s">
        <v>89</v>
      </c>
      <c r="D23" s="179" t="s">
        <v>77</v>
      </c>
      <c r="E23" s="187">
        <v>2050</v>
      </c>
      <c r="F23" s="180"/>
      <c r="G23" s="177">
        <f t="shared" si="0"/>
        <v>0</v>
      </c>
    </row>
    <row r="24" spans="1:7" s="25" customFormat="1" ht="24" customHeight="1" x14ac:dyDescent="0.35">
      <c r="A24" s="179">
        <v>22</v>
      </c>
      <c r="B24" s="179" t="s">
        <v>66</v>
      </c>
      <c r="C24" s="181" t="s">
        <v>90</v>
      </c>
      <c r="D24" s="179" t="s">
        <v>77</v>
      </c>
      <c r="E24" s="187">
        <v>1169</v>
      </c>
      <c r="F24" s="180"/>
      <c r="G24" s="177">
        <f t="shared" si="0"/>
        <v>0</v>
      </c>
    </row>
    <row r="25" spans="1:7" s="25" customFormat="1" ht="24" customHeight="1" x14ac:dyDescent="0.35">
      <c r="A25" s="179">
        <v>23</v>
      </c>
      <c r="B25" s="179" t="s">
        <v>66</v>
      </c>
      <c r="C25" s="181" t="s">
        <v>86</v>
      </c>
      <c r="D25" s="179" t="s">
        <v>71</v>
      </c>
      <c r="E25" s="187">
        <v>8</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1206</v>
      </c>
      <c r="F27" s="180"/>
      <c r="G27" s="177">
        <f t="shared" si="0"/>
        <v>0</v>
      </c>
    </row>
    <row r="28" spans="1:7" s="25" customFormat="1" ht="24" customHeight="1" x14ac:dyDescent="0.35">
      <c r="A28" s="179">
        <v>26</v>
      </c>
      <c r="B28" s="179" t="s">
        <v>66</v>
      </c>
      <c r="C28" s="181" t="s">
        <v>92</v>
      </c>
      <c r="D28" s="179" t="s">
        <v>77</v>
      </c>
      <c r="E28" s="187">
        <v>178</v>
      </c>
      <c r="F28" s="180"/>
      <c r="G28" s="177">
        <f t="shared" si="0"/>
        <v>0</v>
      </c>
    </row>
    <row r="29" spans="1:7" s="25" customFormat="1" ht="24" customHeight="1" x14ac:dyDescent="0.35">
      <c r="A29" s="179">
        <v>27</v>
      </c>
      <c r="B29" s="179" t="s">
        <v>66</v>
      </c>
      <c r="C29" s="181" t="s">
        <v>93</v>
      </c>
      <c r="D29" s="179" t="s">
        <v>77</v>
      </c>
      <c r="E29" s="187">
        <v>48</v>
      </c>
      <c r="F29" s="180"/>
      <c r="G29" s="177">
        <f t="shared" si="0"/>
        <v>0</v>
      </c>
    </row>
    <row r="30" spans="1:7" s="25" customFormat="1" ht="24" customHeight="1" x14ac:dyDescent="0.35">
      <c r="A30" s="179">
        <v>28</v>
      </c>
      <c r="B30" s="179" t="s">
        <v>66</v>
      </c>
      <c r="C30" s="181" t="s">
        <v>94</v>
      </c>
      <c r="D30" s="179" t="s">
        <v>95</v>
      </c>
      <c r="E30" s="187">
        <v>306</v>
      </c>
      <c r="F30" s="180"/>
      <c r="G30" s="177">
        <f t="shared" si="0"/>
        <v>0</v>
      </c>
    </row>
    <row r="31" spans="1:7" s="25" customFormat="1" ht="24" customHeight="1" x14ac:dyDescent="0.35">
      <c r="A31" s="179">
        <v>29</v>
      </c>
      <c r="B31" s="179" t="s">
        <v>66</v>
      </c>
      <c r="C31" s="181" t="s">
        <v>156</v>
      </c>
      <c r="D31" s="179" t="s">
        <v>77</v>
      </c>
      <c r="E31" s="187">
        <v>0</v>
      </c>
      <c r="F31" s="180"/>
      <c r="G31" s="177">
        <f t="shared" si="0"/>
        <v>0</v>
      </c>
    </row>
    <row r="32" spans="1:7" s="25" customFormat="1" ht="24" customHeight="1" x14ac:dyDescent="0.35">
      <c r="A32" s="179">
        <v>30</v>
      </c>
      <c r="B32" s="179">
        <v>40600290</v>
      </c>
      <c r="C32" s="181" t="s">
        <v>96</v>
      </c>
      <c r="D32" s="179" t="s">
        <v>97</v>
      </c>
      <c r="E32" s="187">
        <v>72</v>
      </c>
      <c r="F32" s="180"/>
      <c r="G32" s="177">
        <f t="shared" si="0"/>
        <v>0</v>
      </c>
    </row>
    <row r="33" spans="1:7" s="25" customFormat="1" ht="24" customHeight="1" x14ac:dyDescent="0.35">
      <c r="A33" s="179">
        <v>31</v>
      </c>
      <c r="B33" s="179" t="s">
        <v>66</v>
      </c>
      <c r="C33" s="181" t="s">
        <v>98</v>
      </c>
      <c r="D33" s="179" t="s">
        <v>84</v>
      </c>
      <c r="E33" s="187">
        <v>11</v>
      </c>
      <c r="F33" s="180"/>
      <c r="G33" s="177">
        <f t="shared" si="0"/>
        <v>0</v>
      </c>
    </row>
    <row r="34" spans="1:7" s="25" customFormat="1" ht="24" customHeight="1" x14ac:dyDescent="0.35">
      <c r="A34" s="179">
        <v>32</v>
      </c>
      <c r="B34" s="179" t="s">
        <v>66</v>
      </c>
      <c r="C34" s="181" t="s">
        <v>99</v>
      </c>
      <c r="D34" s="179" t="s">
        <v>84</v>
      </c>
      <c r="E34" s="187">
        <v>12</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142</v>
      </c>
      <c r="F36" s="180"/>
      <c r="G36" s="177">
        <f t="shared" si="0"/>
        <v>0</v>
      </c>
    </row>
    <row r="37" spans="1:7" s="25" customFormat="1" ht="24" customHeight="1" x14ac:dyDescent="0.35">
      <c r="A37" s="179">
        <v>35</v>
      </c>
      <c r="B37" s="179" t="s">
        <v>66</v>
      </c>
      <c r="C37" s="181" t="s">
        <v>101</v>
      </c>
      <c r="D37" s="179" t="s">
        <v>74</v>
      </c>
      <c r="E37" s="187">
        <v>141</v>
      </c>
      <c r="F37" s="180"/>
      <c r="G37" s="177">
        <f t="shared" si="0"/>
        <v>0</v>
      </c>
    </row>
    <row r="38" spans="1:7" s="25" customFormat="1" ht="24" customHeight="1" x14ac:dyDescent="0.35">
      <c r="A38" s="179">
        <v>36</v>
      </c>
      <c r="B38" s="179" t="s">
        <v>66</v>
      </c>
      <c r="C38" s="181" t="s">
        <v>102</v>
      </c>
      <c r="D38" s="179" t="s">
        <v>74</v>
      </c>
      <c r="E38" s="187">
        <v>117</v>
      </c>
      <c r="F38" s="180"/>
      <c r="G38" s="177">
        <f t="shared" si="0"/>
        <v>0</v>
      </c>
    </row>
    <row r="39" spans="1:7" s="25" customFormat="1" ht="24" customHeight="1" x14ac:dyDescent="0.35">
      <c r="A39" s="179">
        <v>37</v>
      </c>
      <c r="B39" s="179" t="s">
        <v>66</v>
      </c>
      <c r="C39" s="181" t="s">
        <v>103</v>
      </c>
      <c r="D39" s="179" t="s">
        <v>95</v>
      </c>
      <c r="E39" s="187">
        <v>1</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4</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6</v>
      </c>
      <c r="F43" s="180"/>
      <c r="G43" s="177">
        <f t="shared" si="0"/>
        <v>0</v>
      </c>
    </row>
    <row r="44" spans="1:7" s="25" customFormat="1" ht="24" customHeight="1" x14ac:dyDescent="0.35">
      <c r="A44" s="179">
        <v>42</v>
      </c>
      <c r="B44" s="179" t="s">
        <v>66</v>
      </c>
      <c r="C44" s="181" t="s">
        <v>107</v>
      </c>
      <c r="D44" s="179" t="s">
        <v>95</v>
      </c>
      <c r="E44" s="187">
        <v>2</v>
      </c>
      <c r="F44" s="180"/>
      <c r="G44" s="177">
        <f t="shared" si="0"/>
        <v>0</v>
      </c>
    </row>
    <row r="45" spans="1:7" s="25" customFormat="1" ht="24" customHeight="1" x14ac:dyDescent="0.35">
      <c r="A45" s="179">
        <v>43</v>
      </c>
      <c r="B45" s="179" t="s">
        <v>66</v>
      </c>
      <c r="C45" s="181" t="s">
        <v>117</v>
      </c>
      <c r="D45" s="179" t="s">
        <v>74</v>
      </c>
      <c r="E45" s="187">
        <v>93</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65</v>
      </c>
      <c r="F48" s="180"/>
      <c r="G48" s="177">
        <f t="shared" si="0"/>
        <v>0</v>
      </c>
    </row>
    <row r="49" spans="1:7" s="25" customFormat="1" ht="24" customHeight="1" x14ac:dyDescent="0.35">
      <c r="A49" s="179">
        <v>47</v>
      </c>
      <c r="B49" s="179" t="s">
        <v>66</v>
      </c>
      <c r="C49" s="181" t="s">
        <v>159</v>
      </c>
      <c r="D49" s="179" t="s">
        <v>74</v>
      </c>
      <c r="E49" s="187">
        <v>0</v>
      </c>
      <c r="F49" s="180"/>
      <c r="G49" s="177">
        <f t="shared" si="0"/>
        <v>0</v>
      </c>
    </row>
    <row r="50" spans="1:7" s="25" customFormat="1" ht="24" customHeight="1" x14ac:dyDescent="0.35">
      <c r="A50" s="179">
        <v>48</v>
      </c>
      <c r="B50" s="179" t="s">
        <v>66</v>
      </c>
      <c r="C50" s="181" t="s">
        <v>160</v>
      </c>
      <c r="D50" s="179" t="s">
        <v>74</v>
      </c>
      <c r="E50" s="187">
        <v>179</v>
      </c>
      <c r="F50" s="180"/>
      <c r="G50" s="177">
        <f t="shared" si="0"/>
        <v>0</v>
      </c>
    </row>
    <row r="51" spans="1:7" s="25" customFormat="1" ht="24" customHeight="1" x14ac:dyDescent="0.35">
      <c r="A51" s="179">
        <v>49</v>
      </c>
      <c r="B51" s="179" t="s">
        <v>66</v>
      </c>
      <c r="C51" s="181" t="s">
        <v>161</v>
      </c>
      <c r="D51" s="179" t="s">
        <v>95</v>
      </c>
      <c r="E51" s="187">
        <v>4</v>
      </c>
      <c r="F51" s="180"/>
      <c r="G51" s="177">
        <f t="shared" si="0"/>
        <v>0</v>
      </c>
    </row>
    <row r="52" spans="1:7" s="25" customFormat="1" ht="24" customHeight="1" x14ac:dyDescent="0.35">
      <c r="A52" s="179">
        <v>50</v>
      </c>
      <c r="B52" s="179" t="s">
        <v>162</v>
      </c>
      <c r="C52" s="181" t="s">
        <v>163</v>
      </c>
      <c r="D52" s="179" t="s">
        <v>74</v>
      </c>
      <c r="E52" s="187">
        <v>0</v>
      </c>
      <c r="F52" s="180"/>
      <c r="G52" s="177">
        <f t="shared" si="0"/>
        <v>0</v>
      </c>
    </row>
    <row r="53" spans="1:7" s="25" customFormat="1" ht="24" customHeight="1" x14ac:dyDescent="0.35">
      <c r="A53" s="179">
        <v>51</v>
      </c>
      <c r="B53" s="179" t="s">
        <v>66</v>
      </c>
      <c r="C53" s="181" t="s">
        <v>108</v>
      </c>
      <c r="D53" s="179" t="s">
        <v>74</v>
      </c>
      <c r="E53" s="187">
        <v>97</v>
      </c>
      <c r="F53" s="180"/>
      <c r="G53" s="177">
        <f t="shared" si="0"/>
        <v>0</v>
      </c>
    </row>
    <row r="54" spans="1:7" s="25" customFormat="1" ht="24" customHeight="1" x14ac:dyDescent="0.35">
      <c r="A54" s="179">
        <v>52</v>
      </c>
      <c r="B54" s="179" t="s">
        <v>66</v>
      </c>
      <c r="C54" s="181" t="s">
        <v>109</v>
      </c>
      <c r="D54" s="179" t="s">
        <v>95</v>
      </c>
      <c r="E54" s="187">
        <v>0</v>
      </c>
      <c r="F54" s="180"/>
      <c r="G54" s="177">
        <f t="shared" si="0"/>
        <v>0</v>
      </c>
    </row>
    <row r="55" spans="1:7" s="25" customFormat="1" ht="24" customHeight="1" x14ac:dyDescent="0.35">
      <c r="A55" s="179">
        <v>53</v>
      </c>
      <c r="B55" s="179" t="s">
        <v>66</v>
      </c>
      <c r="C55" s="181" t="s">
        <v>110</v>
      </c>
      <c r="D55" s="179" t="s">
        <v>95</v>
      </c>
      <c r="E55" s="187">
        <v>2</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94</v>
      </c>
      <c r="F57" s="180"/>
      <c r="G57" s="177">
        <f t="shared" si="0"/>
        <v>0</v>
      </c>
    </row>
    <row r="58" spans="1:7" s="25" customFormat="1" ht="24" customHeight="1" x14ac:dyDescent="0.35">
      <c r="A58" s="179">
        <v>56</v>
      </c>
      <c r="B58" s="179">
        <v>60100085</v>
      </c>
      <c r="C58" s="181" t="s">
        <v>165</v>
      </c>
      <c r="D58" s="179" t="s">
        <v>71</v>
      </c>
      <c r="E58" s="187">
        <v>0</v>
      </c>
      <c r="F58" s="180"/>
      <c r="G58" s="177">
        <f t="shared" si="0"/>
        <v>0</v>
      </c>
    </row>
    <row r="59" spans="1:7" s="25" customFormat="1" ht="24" customHeight="1" x14ac:dyDescent="0.35">
      <c r="A59" s="179">
        <v>57</v>
      </c>
      <c r="B59" s="179" t="s">
        <v>66</v>
      </c>
      <c r="C59" s="181" t="s">
        <v>112</v>
      </c>
      <c r="D59" s="179" t="s">
        <v>68</v>
      </c>
      <c r="E59" s="187">
        <v>0</v>
      </c>
      <c r="F59" s="180"/>
      <c r="G59" s="177">
        <f t="shared" si="0"/>
        <v>0</v>
      </c>
    </row>
    <row r="60" spans="1:7" s="25" customFormat="1" ht="24" customHeight="1" x14ac:dyDescent="0.35">
      <c r="A60" s="179">
        <v>58</v>
      </c>
      <c r="B60" s="179" t="s">
        <v>66</v>
      </c>
      <c r="C60" s="181" t="s">
        <v>113</v>
      </c>
      <c r="D60" s="179" t="s">
        <v>71</v>
      </c>
      <c r="E60" s="187">
        <v>0</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ht="24" customHeight="1" x14ac:dyDescent="0.35">
      <c r="A62" s="179">
        <v>60</v>
      </c>
      <c r="B62" s="179" t="s">
        <v>66</v>
      </c>
      <c r="C62" s="181" t="s">
        <v>114</v>
      </c>
      <c r="D62" s="179" t="s">
        <v>77</v>
      </c>
      <c r="E62" s="187">
        <v>64</v>
      </c>
      <c r="F62" s="180"/>
      <c r="G62" s="177">
        <f t="shared" si="0"/>
        <v>0</v>
      </c>
    </row>
    <row r="63" spans="1:7" ht="24" customHeight="1" x14ac:dyDescent="0.35">
      <c r="A63" s="179">
        <v>61</v>
      </c>
      <c r="B63" s="179" t="s">
        <v>66</v>
      </c>
      <c r="C63" s="181" t="s">
        <v>115</v>
      </c>
      <c r="D63" s="179" t="s">
        <v>95</v>
      </c>
      <c r="E63" s="187">
        <v>5</v>
      </c>
      <c r="F63" s="180"/>
      <c r="G63" s="177">
        <f t="shared" si="0"/>
        <v>0</v>
      </c>
    </row>
    <row r="64" spans="1:7" ht="24" customHeight="1" x14ac:dyDescent="0.35">
      <c r="A64" s="179">
        <v>62</v>
      </c>
      <c r="B64" s="179" t="s">
        <v>66</v>
      </c>
      <c r="C64" s="181" t="s">
        <v>167</v>
      </c>
      <c r="D64" s="179" t="s">
        <v>95</v>
      </c>
      <c r="E64" s="187">
        <v>1</v>
      </c>
      <c r="F64" s="180"/>
      <c r="G64" s="177">
        <f t="shared" si="0"/>
        <v>0</v>
      </c>
    </row>
    <row r="65" spans="1:7" ht="24" customHeight="1" x14ac:dyDescent="0.35">
      <c r="A65" s="179">
        <v>63</v>
      </c>
      <c r="B65" s="179" t="s">
        <v>66</v>
      </c>
      <c r="C65" s="181" t="s">
        <v>168</v>
      </c>
      <c r="D65" s="179" t="s">
        <v>74</v>
      </c>
      <c r="E65" s="187">
        <v>0</v>
      </c>
      <c r="F65" s="180"/>
      <c r="G65" s="177">
        <f t="shared" si="0"/>
        <v>0</v>
      </c>
    </row>
    <row r="66" spans="1:7" ht="24" customHeight="1" x14ac:dyDescent="0.35">
      <c r="A66" s="179">
        <v>64</v>
      </c>
      <c r="B66" s="179" t="s">
        <v>169</v>
      </c>
      <c r="C66" s="181" t="s">
        <v>170</v>
      </c>
      <c r="D66" s="179" t="s">
        <v>77</v>
      </c>
      <c r="E66" s="187">
        <v>0</v>
      </c>
      <c r="F66" s="180"/>
      <c r="G66" s="177">
        <f t="shared" si="0"/>
        <v>0</v>
      </c>
    </row>
    <row r="67" spans="1:7" ht="24" customHeight="1" x14ac:dyDescent="0.35">
      <c r="A67" s="184">
        <v>65</v>
      </c>
      <c r="B67" s="290" t="s">
        <v>146</v>
      </c>
      <c r="C67" s="290"/>
      <c r="D67" s="290"/>
      <c r="E67" s="290"/>
      <c r="F67" s="290"/>
      <c r="G67" s="191">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HKmHCW+pvv/Z3cB3fDsgm/U3KZN8bVzctgoo38tCimkYcokdchyCAIPBhWuuos6QlCxGQC1RVZvF69FMukj2A==" saltValue="1axGO/E1yFaPqMsdyy4FQQ=="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91" t="s">
        <v>147</v>
      </c>
      <c r="B1" s="292"/>
      <c r="C1" s="292"/>
      <c r="D1" s="292"/>
      <c r="E1" s="292"/>
      <c r="F1" s="292"/>
      <c r="G1" s="293"/>
    </row>
    <row r="2" spans="1:7" s="25" customFormat="1" ht="30" customHeight="1" x14ac:dyDescent="0.25">
      <c r="A2" s="132" t="s">
        <v>42</v>
      </c>
      <c r="B2" s="133" t="str">
        <f>'[2]Original Items Condensed'!C8</f>
        <v>Code Number</v>
      </c>
      <c r="C2" s="133" t="s">
        <v>41</v>
      </c>
      <c r="D2" s="134" t="s">
        <v>40</v>
      </c>
      <c r="E2" s="134" t="s">
        <v>39</v>
      </c>
      <c r="F2" s="135" t="s">
        <v>38</v>
      </c>
      <c r="G2" s="136" t="s">
        <v>37</v>
      </c>
    </row>
    <row r="3" spans="1:7" s="25" customFormat="1" ht="24" customHeight="1" x14ac:dyDescent="0.35">
      <c r="A3" s="179">
        <v>1</v>
      </c>
      <c r="B3" s="179" t="s">
        <v>66</v>
      </c>
      <c r="C3" s="181" t="s">
        <v>67</v>
      </c>
      <c r="D3" s="179" t="s">
        <v>68</v>
      </c>
      <c r="E3" s="187">
        <v>313</v>
      </c>
      <c r="F3" s="180"/>
      <c r="G3" s="177">
        <f t="shared" ref="G3:G66" si="0">SUM(E3*F3)</f>
        <v>0</v>
      </c>
    </row>
    <row r="4" spans="1:7" s="25" customFormat="1" ht="24" customHeight="1" x14ac:dyDescent="0.35">
      <c r="A4" s="179">
        <v>2</v>
      </c>
      <c r="B4" s="179" t="s">
        <v>66</v>
      </c>
      <c r="C4" s="181" t="s">
        <v>69</v>
      </c>
      <c r="D4" s="179" t="s">
        <v>68</v>
      </c>
      <c r="E4" s="187">
        <v>255</v>
      </c>
      <c r="F4" s="180"/>
      <c r="G4" s="177">
        <f t="shared" si="0"/>
        <v>0</v>
      </c>
    </row>
    <row r="5" spans="1:7" s="25" customFormat="1" ht="24" customHeight="1" x14ac:dyDescent="0.35">
      <c r="A5" s="179">
        <v>3</v>
      </c>
      <c r="B5" s="179" t="s">
        <v>66</v>
      </c>
      <c r="C5" s="181" t="s">
        <v>70</v>
      </c>
      <c r="D5" s="179" t="s">
        <v>71</v>
      </c>
      <c r="E5" s="187">
        <v>29</v>
      </c>
      <c r="F5" s="180"/>
      <c r="G5" s="177">
        <f t="shared" si="0"/>
        <v>0</v>
      </c>
    </row>
    <row r="6" spans="1:7" s="25" customFormat="1" ht="24" customHeight="1" x14ac:dyDescent="0.35">
      <c r="A6" s="179">
        <v>4</v>
      </c>
      <c r="B6" s="179" t="s">
        <v>66</v>
      </c>
      <c r="C6" s="181" t="s">
        <v>72</v>
      </c>
      <c r="D6" s="179" t="s">
        <v>71</v>
      </c>
      <c r="E6" s="187">
        <v>194</v>
      </c>
      <c r="F6" s="180"/>
      <c r="G6" s="177">
        <f t="shared" si="0"/>
        <v>0</v>
      </c>
    </row>
    <row r="7" spans="1:7" s="25" customFormat="1" ht="24" customHeight="1" x14ac:dyDescent="0.35">
      <c r="A7" s="179">
        <v>5</v>
      </c>
      <c r="B7" s="179">
        <v>44000300</v>
      </c>
      <c r="C7" s="181" t="s">
        <v>73</v>
      </c>
      <c r="D7" s="179" t="s">
        <v>74</v>
      </c>
      <c r="E7" s="187">
        <v>92</v>
      </c>
      <c r="F7" s="180"/>
      <c r="G7" s="177">
        <f>SUM(E7*F7)</f>
        <v>0</v>
      </c>
    </row>
    <row r="8" spans="1:7" s="25" customFormat="1" ht="24" customHeight="1" x14ac:dyDescent="0.35">
      <c r="A8" s="179">
        <v>6</v>
      </c>
      <c r="B8" s="179">
        <v>44000500</v>
      </c>
      <c r="C8" s="181" t="s">
        <v>75</v>
      </c>
      <c r="D8" s="179" t="s">
        <v>74</v>
      </c>
      <c r="E8" s="187">
        <v>131</v>
      </c>
      <c r="F8" s="180"/>
      <c r="G8" s="177">
        <f t="shared" si="0"/>
        <v>0</v>
      </c>
    </row>
    <row r="9" spans="1:7" s="25" customFormat="1" ht="24" customHeight="1" x14ac:dyDescent="0.35">
      <c r="A9" s="179">
        <v>7</v>
      </c>
      <c r="B9" s="179">
        <v>44000600</v>
      </c>
      <c r="C9" s="181" t="s">
        <v>76</v>
      </c>
      <c r="D9" s="179" t="s">
        <v>77</v>
      </c>
      <c r="E9" s="187">
        <v>107</v>
      </c>
      <c r="F9" s="180"/>
      <c r="G9" s="177">
        <f t="shared" si="0"/>
        <v>0</v>
      </c>
    </row>
    <row r="10" spans="1:7" s="25" customFormat="1" ht="24" customHeight="1" x14ac:dyDescent="0.35">
      <c r="A10" s="179">
        <v>8</v>
      </c>
      <c r="B10" s="179" t="s">
        <v>66</v>
      </c>
      <c r="C10" s="181" t="s">
        <v>78</v>
      </c>
      <c r="D10" s="179" t="s">
        <v>71</v>
      </c>
      <c r="E10" s="187">
        <v>1066</v>
      </c>
      <c r="F10" s="180"/>
      <c r="G10" s="177">
        <f t="shared" si="0"/>
        <v>0</v>
      </c>
    </row>
    <row r="11" spans="1:7" s="25" customFormat="1" ht="24" customHeight="1" x14ac:dyDescent="0.35">
      <c r="A11" s="179">
        <v>9</v>
      </c>
      <c r="B11" s="179" t="s">
        <v>66</v>
      </c>
      <c r="C11" s="181" t="s">
        <v>79</v>
      </c>
      <c r="D11" s="179" t="s">
        <v>77</v>
      </c>
      <c r="E11" s="187">
        <v>2134</v>
      </c>
      <c r="F11" s="180"/>
      <c r="G11" s="177">
        <f t="shared" si="0"/>
        <v>0</v>
      </c>
    </row>
    <row r="12" spans="1:7" s="25" customFormat="1" ht="24" customHeight="1" x14ac:dyDescent="0.35">
      <c r="A12" s="179">
        <v>10</v>
      </c>
      <c r="B12" s="179" t="s">
        <v>66</v>
      </c>
      <c r="C12" s="181" t="s">
        <v>80</v>
      </c>
      <c r="D12" s="179" t="s">
        <v>71</v>
      </c>
      <c r="E12" s="187">
        <v>84</v>
      </c>
      <c r="F12" s="180"/>
      <c r="G12" s="177">
        <f t="shared" si="0"/>
        <v>0</v>
      </c>
    </row>
    <row r="13" spans="1:7" s="25" customFormat="1" ht="24" customHeight="1" x14ac:dyDescent="0.35">
      <c r="A13" s="179">
        <v>11</v>
      </c>
      <c r="B13" s="179">
        <v>31101100</v>
      </c>
      <c r="C13" s="181" t="s">
        <v>81</v>
      </c>
      <c r="D13" s="179" t="s">
        <v>68</v>
      </c>
      <c r="E13" s="187">
        <v>205</v>
      </c>
      <c r="F13" s="180"/>
      <c r="G13" s="177">
        <f t="shared" si="0"/>
        <v>0</v>
      </c>
    </row>
    <row r="14" spans="1:7" s="25" customFormat="1" ht="24" customHeight="1" x14ac:dyDescent="0.35">
      <c r="A14" s="179">
        <v>12</v>
      </c>
      <c r="B14" s="179" t="s">
        <v>66</v>
      </c>
      <c r="C14" s="181" t="s">
        <v>151</v>
      </c>
      <c r="D14" s="179" t="s">
        <v>68</v>
      </c>
      <c r="E14" s="187">
        <v>75</v>
      </c>
      <c r="F14" s="180"/>
      <c r="G14" s="177">
        <f t="shared" si="0"/>
        <v>0</v>
      </c>
    </row>
    <row r="15" spans="1:7" s="25" customFormat="1" ht="24" customHeight="1" x14ac:dyDescent="0.35">
      <c r="A15" s="179">
        <v>13</v>
      </c>
      <c r="B15" s="179">
        <v>20800150</v>
      </c>
      <c r="C15" s="181" t="s">
        <v>82</v>
      </c>
      <c r="D15" s="179" t="s">
        <v>68</v>
      </c>
      <c r="E15" s="187">
        <v>131</v>
      </c>
      <c r="F15" s="180"/>
      <c r="G15" s="177">
        <f t="shared" si="0"/>
        <v>0</v>
      </c>
    </row>
    <row r="16" spans="1:7" s="25" customFormat="1" ht="24" customHeight="1" x14ac:dyDescent="0.35">
      <c r="A16" s="179">
        <v>14</v>
      </c>
      <c r="B16" s="179" t="s">
        <v>66</v>
      </c>
      <c r="C16" s="181" t="s">
        <v>152</v>
      </c>
      <c r="D16" s="179" t="s">
        <v>68</v>
      </c>
      <c r="E16" s="187">
        <v>58</v>
      </c>
      <c r="F16" s="180"/>
      <c r="G16" s="177">
        <f t="shared" si="0"/>
        <v>0</v>
      </c>
    </row>
    <row r="17" spans="1:7" s="25" customFormat="1" ht="24" customHeight="1" x14ac:dyDescent="0.35">
      <c r="A17" s="179">
        <v>15</v>
      </c>
      <c r="B17" s="179" t="s">
        <v>66</v>
      </c>
      <c r="C17" s="181" t="s">
        <v>153</v>
      </c>
      <c r="D17" s="179" t="s">
        <v>68</v>
      </c>
      <c r="E17" s="187">
        <v>9</v>
      </c>
      <c r="F17" s="180"/>
      <c r="G17" s="177">
        <f t="shared" si="0"/>
        <v>0</v>
      </c>
    </row>
    <row r="18" spans="1:7" s="25" customFormat="1" ht="24" customHeight="1" x14ac:dyDescent="0.35">
      <c r="A18" s="179">
        <v>16</v>
      </c>
      <c r="B18" s="179" t="s">
        <v>66</v>
      </c>
      <c r="C18" s="181" t="s">
        <v>83</v>
      </c>
      <c r="D18" s="179" t="s">
        <v>84</v>
      </c>
      <c r="E18" s="187">
        <v>80</v>
      </c>
      <c r="F18" s="180"/>
      <c r="G18" s="177">
        <f t="shared" si="0"/>
        <v>0</v>
      </c>
    </row>
    <row r="19" spans="1:7" s="25" customFormat="1" ht="24" customHeight="1" x14ac:dyDescent="0.35">
      <c r="A19" s="179">
        <v>17</v>
      </c>
      <c r="B19" s="179">
        <v>35300300</v>
      </c>
      <c r="C19" s="181" t="s">
        <v>85</v>
      </c>
      <c r="D19" s="179" t="s">
        <v>71</v>
      </c>
      <c r="E19" s="187">
        <v>29</v>
      </c>
      <c r="F19" s="180"/>
      <c r="G19" s="177">
        <f t="shared" si="0"/>
        <v>0</v>
      </c>
    </row>
    <row r="20" spans="1:7" s="25" customFormat="1" ht="24" customHeight="1" x14ac:dyDescent="0.35">
      <c r="A20" s="179">
        <v>18</v>
      </c>
      <c r="B20" s="179">
        <v>35300500</v>
      </c>
      <c r="C20" s="181" t="s">
        <v>154</v>
      </c>
      <c r="D20" s="179" t="s">
        <v>71</v>
      </c>
      <c r="E20" s="187">
        <v>0</v>
      </c>
      <c r="F20" s="180"/>
      <c r="G20" s="177">
        <f t="shared" si="0"/>
        <v>0</v>
      </c>
    </row>
    <row r="21" spans="1:7" s="25" customFormat="1" ht="24" customHeight="1" x14ac:dyDescent="0.35">
      <c r="A21" s="179">
        <v>19</v>
      </c>
      <c r="B21" s="179" t="s">
        <v>66</v>
      </c>
      <c r="C21" s="181" t="s">
        <v>87</v>
      </c>
      <c r="D21" s="179" t="s">
        <v>71</v>
      </c>
      <c r="E21" s="187">
        <v>1105</v>
      </c>
      <c r="F21" s="180"/>
      <c r="G21" s="177">
        <f t="shared" si="0"/>
        <v>0</v>
      </c>
    </row>
    <row r="22" spans="1:7" s="25" customFormat="1" ht="24" customHeight="1" x14ac:dyDescent="0.35">
      <c r="A22" s="179">
        <v>20</v>
      </c>
      <c r="B22" s="179" t="s">
        <v>66</v>
      </c>
      <c r="C22" s="181" t="s">
        <v>88</v>
      </c>
      <c r="D22" s="179" t="s">
        <v>71</v>
      </c>
      <c r="E22" s="187">
        <v>94</v>
      </c>
      <c r="F22" s="180"/>
      <c r="G22" s="177">
        <f t="shared" si="0"/>
        <v>0</v>
      </c>
    </row>
    <row r="23" spans="1:7" s="25" customFormat="1" ht="24" customHeight="1" x14ac:dyDescent="0.35">
      <c r="A23" s="179">
        <v>21</v>
      </c>
      <c r="B23" s="179" t="s">
        <v>66</v>
      </c>
      <c r="C23" s="181" t="s">
        <v>89</v>
      </c>
      <c r="D23" s="179" t="s">
        <v>77</v>
      </c>
      <c r="E23" s="187">
        <v>2134</v>
      </c>
      <c r="F23" s="180"/>
      <c r="G23" s="177">
        <f t="shared" si="0"/>
        <v>0</v>
      </c>
    </row>
    <row r="24" spans="1:7" s="25" customFormat="1" ht="24" customHeight="1" x14ac:dyDescent="0.35">
      <c r="A24" s="179">
        <v>22</v>
      </c>
      <c r="B24" s="179" t="s">
        <v>66</v>
      </c>
      <c r="C24" s="181" t="s">
        <v>90</v>
      </c>
      <c r="D24" s="179" t="s">
        <v>77</v>
      </c>
      <c r="E24" s="187">
        <v>426</v>
      </c>
      <c r="F24" s="180"/>
      <c r="G24" s="177">
        <f t="shared" si="0"/>
        <v>0</v>
      </c>
    </row>
    <row r="25" spans="1:7" s="25" customFormat="1" ht="24" customHeight="1" x14ac:dyDescent="0.35">
      <c r="A25" s="179">
        <v>23</v>
      </c>
      <c r="B25" s="179" t="s">
        <v>66</v>
      </c>
      <c r="C25" s="181" t="s">
        <v>86</v>
      </c>
      <c r="D25" s="179" t="s">
        <v>71</v>
      </c>
      <c r="E25" s="187">
        <v>5</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107</v>
      </c>
      <c r="F27" s="180"/>
      <c r="G27" s="177">
        <f t="shared" si="0"/>
        <v>0</v>
      </c>
    </row>
    <row r="28" spans="1:7" s="25" customFormat="1" ht="24" customHeight="1" x14ac:dyDescent="0.35">
      <c r="A28" s="179">
        <v>26</v>
      </c>
      <c r="B28" s="179" t="s">
        <v>66</v>
      </c>
      <c r="C28" s="181" t="s">
        <v>92</v>
      </c>
      <c r="D28" s="179" t="s">
        <v>77</v>
      </c>
      <c r="E28" s="187">
        <v>0</v>
      </c>
      <c r="F28" s="180"/>
      <c r="G28" s="177">
        <f t="shared" si="0"/>
        <v>0</v>
      </c>
    </row>
    <row r="29" spans="1:7" s="25" customFormat="1" ht="24" customHeight="1" x14ac:dyDescent="0.35">
      <c r="A29" s="179">
        <v>27</v>
      </c>
      <c r="B29" s="179" t="s">
        <v>66</v>
      </c>
      <c r="C29" s="181" t="s">
        <v>93</v>
      </c>
      <c r="D29" s="179" t="s">
        <v>77</v>
      </c>
      <c r="E29" s="187">
        <v>118</v>
      </c>
      <c r="F29" s="180"/>
      <c r="G29" s="177">
        <f t="shared" si="0"/>
        <v>0</v>
      </c>
    </row>
    <row r="30" spans="1:7" s="25" customFormat="1" ht="24" customHeight="1" x14ac:dyDescent="0.35">
      <c r="A30" s="179">
        <v>28</v>
      </c>
      <c r="B30" s="179" t="s">
        <v>66</v>
      </c>
      <c r="C30" s="181" t="s">
        <v>94</v>
      </c>
      <c r="D30" s="179" t="s">
        <v>95</v>
      </c>
      <c r="E30" s="187">
        <v>181</v>
      </c>
      <c r="F30" s="180"/>
      <c r="G30" s="177">
        <f t="shared" si="0"/>
        <v>0</v>
      </c>
    </row>
    <row r="31" spans="1:7" s="25" customFormat="1" ht="24" customHeight="1" x14ac:dyDescent="0.35">
      <c r="A31" s="179">
        <v>29</v>
      </c>
      <c r="B31" s="179" t="s">
        <v>66</v>
      </c>
      <c r="C31" s="181" t="s">
        <v>156</v>
      </c>
      <c r="D31" s="179" t="s">
        <v>77</v>
      </c>
      <c r="E31" s="187">
        <v>2678</v>
      </c>
      <c r="F31" s="180"/>
      <c r="G31" s="177">
        <f t="shared" si="0"/>
        <v>0</v>
      </c>
    </row>
    <row r="32" spans="1:7" s="25" customFormat="1" ht="24" customHeight="1" x14ac:dyDescent="0.35">
      <c r="A32" s="179">
        <v>30</v>
      </c>
      <c r="B32" s="179">
        <v>40600290</v>
      </c>
      <c r="C32" s="181" t="s">
        <v>96</v>
      </c>
      <c r="D32" s="179" t="s">
        <v>97</v>
      </c>
      <c r="E32" s="187">
        <v>53</v>
      </c>
      <c r="F32" s="180"/>
      <c r="G32" s="177">
        <f t="shared" si="0"/>
        <v>0</v>
      </c>
    </row>
    <row r="33" spans="1:7" s="25" customFormat="1" ht="24" customHeight="1" x14ac:dyDescent="0.35">
      <c r="A33" s="179">
        <v>31</v>
      </c>
      <c r="B33" s="179" t="s">
        <v>66</v>
      </c>
      <c r="C33" s="181" t="s">
        <v>98</v>
      </c>
      <c r="D33" s="179" t="s">
        <v>84</v>
      </c>
      <c r="E33" s="187">
        <v>10</v>
      </c>
      <c r="F33" s="180"/>
      <c r="G33" s="177">
        <f t="shared" si="0"/>
        <v>0</v>
      </c>
    </row>
    <row r="34" spans="1:7" s="25" customFormat="1" ht="24" customHeight="1" x14ac:dyDescent="0.35">
      <c r="A34" s="179">
        <v>32</v>
      </c>
      <c r="B34" s="179" t="s">
        <v>66</v>
      </c>
      <c r="C34" s="181" t="s">
        <v>99</v>
      </c>
      <c r="D34" s="179" t="s">
        <v>84</v>
      </c>
      <c r="E34" s="187">
        <v>5</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92</v>
      </c>
      <c r="F36" s="180"/>
      <c r="G36" s="177">
        <f t="shared" si="0"/>
        <v>0</v>
      </c>
    </row>
    <row r="37" spans="1:7" s="25" customFormat="1" ht="24" customHeight="1" x14ac:dyDescent="0.35">
      <c r="A37" s="179">
        <v>35</v>
      </c>
      <c r="B37" s="179" t="s">
        <v>66</v>
      </c>
      <c r="C37" s="181" t="s">
        <v>101</v>
      </c>
      <c r="D37" s="179" t="s">
        <v>74</v>
      </c>
      <c r="E37" s="187">
        <v>119</v>
      </c>
      <c r="F37" s="180"/>
      <c r="G37" s="177">
        <f t="shared" si="0"/>
        <v>0</v>
      </c>
    </row>
    <row r="38" spans="1:7" s="25" customFormat="1" ht="24" customHeight="1" x14ac:dyDescent="0.35">
      <c r="A38" s="179">
        <v>36</v>
      </c>
      <c r="B38" s="179" t="s">
        <v>66</v>
      </c>
      <c r="C38" s="181" t="s">
        <v>102</v>
      </c>
      <c r="D38" s="179" t="s">
        <v>74</v>
      </c>
      <c r="E38" s="187">
        <v>13</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2</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1</v>
      </c>
      <c r="F43" s="180"/>
      <c r="G43" s="177">
        <f t="shared" si="0"/>
        <v>0</v>
      </c>
    </row>
    <row r="44" spans="1:7" s="25" customFormat="1" ht="24" customHeight="1" x14ac:dyDescent="0.35">
      <c r="A44" s="179">
        <v>42</v>
      </c>
      <c r="B44" s="179" t="s">
        <v>66</v>
      </c>
      <c r="C44" s="181" t="s">
        <v>107</v>
      </c>
      <c r="D44" s="179" t="s">
        <v>95</v>
      </c>
      <c r="E44" s="187">
        <v>1</v>
      </c>
      <c r="F44" s="180"/>
      <c r="G44" s="177">
        <f t="shared" si="0"/>
        <v>0</v>
      </c>
    </row>
    <row r="45" spans="1:7" s="25" customFormat="1" ht="24" customHeight="1" x14ac:dyDescent="0.35">
      <c r="A45" s="179">
        <v>43</v>
      </c>
      <c r="B45" s="179" t="s">
        <v>66</v>
      </c>
      <c r="C45" s="181" t="s">
        <v>117</v>
      </c>
      <c r="D45" s="179" t="s">
        <v>74</v>
      </c>
      <c r="E45" s="187">
        <v>0</v>
      </c>
      <c r="F45" s="180"/>
      <c r="G45" s="177">
        <f t="shared" si="0"/>
        <v>0</v>
      </c>
    </row>
    <row r="46" spans="1:7" s="25" customFormat="1" ht="24" customHeight="1" x14ac:dyDescent="0.35">
      <c r="A46" s="179">
        <v>44</v>
      </c>
      <c r="B46" s="179" t="s">
        <v>66</v>
      </c>
      <c r="C46" s="181" t="s">
        <v>116</v>
      </c>
      <c r="D46" s="179" t="s">
        <v>74</v>
      </c>
      <c r="E46" s="187">
        <v>74</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261</v>
      </c>
      <c r="F48" s="180"/>
      <c r="G48" s="177">
        <f t="shared" si="0"/>
        <v>0</v>
      </c>
    </row>
    <row r="49" spans="1:7" s="25" customFormat="1" ht="24" customHeight="1" x14ac:dyDescent="0.35">
      <c r="A49" s="179">
        <v>47</v>
      </c>
      <c r="B49" s="179" t="s">
        <v>66</v>
      </c>
      <c r="C49" s="181" t="s">
        <v>159</v>
      </c>
      <c r="D49" s="179" t="s">
        <v>74</v>
      </c>
      <c r="E49" s="187">
        <v>0</v>
      </c>
      <c r="F49" s="180"/>
      <c r="G49" s="177">
        <f t="shared" si="0"/>
        <v>0</v>
      </c>
    </row>
    <row r="50" spans="1:7" s="25" customFormat="1" ht="24" customHeight="1" x14ac:dyDescent="0.35">
      <c r="A50" s="179">
        <v>48</v>
      </c>
      <c r="B50" s="179" t="s">
        <v>66</v>
      </c>
      <c r="C50" s="181" t="s">
        <v>160</v>
      </c>
      <c r="D50" s="179" t="s">
        <v>74</v>
      </c>
      <c r="E50" s="187">
        <v>0</v>
      </c>
      <c r="F50" s="180"/>
      <c r="G50" s="177">
        <f t="shared" si="0"/>
        <v>0</v>
      </c>
    </row>
    <row r="51" spans="1:7" s="25" customFormat="1" ht="24" customHeight="1" x14ac:dyDescent="0.35">
      <c r="A51" s="179">
        <v>49</v>
      </c>
      <c r="B51" s="179" t="s">
        <v>66</v>
      </c>
      <c r="C51" s="181" t="s">
        <v>161</v>
      </c>
      <c r="D51" s="179" t="s">
        <v>95</v>
      </c>
      <c r="E51" s="187">
        <v>0</v>
      </c>
      <c r="F51" s="180"/>
      <c r="G51" s="177">
        <f t="shared" si="0"/>
        <v>0</v>
      </c>
    </row>
    <row r="52" spans="1:7" s="25" customFormat="1" ht="24" customHeight="1" x14ac:dyDescent="0.35">
      <c r="A52" s="179">
        <v>50</v>
      </c>
      <c r="B52" s="179" t="s">
        <v>162</v>
      </c>
      <c r="C52" s="181" t="s">
        <v>163</v>
      </c>
      <c r="D52" s="179" t="s">
        <v>74</v>
      </c>
      <c r="E52" s="187">
        <v>165</v>
      </c>
      <c r="F52" s="180"/>
      <c r="G52" s="177">
        <f t="shared" si="0"/>
        <v>0</v>
      </c>
    </row>
    <row r="53" spans="1:7" s="25" customFormat="1" ht="24" customHeight="1" x14ac:dyDescent="0.35">
      <c r="A53" s="179">
        <v>51</v>
      </c>
      <c r="B53" s="179" t="s">
        <v>66</v>
      </c>
      <c r="C53" s="181" t="s">
        <v>108</v>
      </c>
      <c r="D53" s="179" t="s">
        <v>74</v>
      </c>
      <c r="E53" s="187">
        <v>0</v>
      </c>
      <c r="F53" s="180"/>
      <c r="G53" s="177">
        <f t="shared" si="0"/>
        <v>0</v>
      </c>
    </row>
    <row r="54" spans="1:7" s="25" customFormat="1" ht="24" customHeight="1" x14ac:dyDescent="0.35">
      <c r="A54" s="179">
        <v>52</v>
      </c>
      <c r="B54" s="179" t="s">
        <v>66</v>
      </c>
      <c r="C54" s="181" t="s">
        <v>109</v>
      </c>
      <c r="D54" s="179" t="s">
        <v>95</v>
      </c>
      <c r="E54" s="187">
        <v>0</v>
      </c>
      <c r="F54" s="180"/>
      <c r="G54" s="177">
        <f t="shared" si="0"/>
        <v>0</v>
      </c>
    </row>
    <row r="55" spans="1:7" s="25" customFormat="1" ht="24" customHeight="1" x14ac:dyDescent="0.35">
      <c r="A55" s="179">
        <v>53</v>
      </c>
      <c r="B55" s="179" t="s">
        <v>66</v>
      </c>
      <c r="C55" s="181" t="s">
        <v>110</v>
      </c>
      <c r="D55" s="179" t="s">
        <v>95</v>
      </c>
      <c r="E55" s="187">
        <v>0</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0</v>
      </c>
      <c r="F57" s="180"/>
      <c r="G57" s="177">
        <f t="shared" si="0"/>
        <v>0</v>
      </c>
    </row>
    <row r="58" spans="1:7" s="25" customFormat="1" ht="24" customHeight="1" x14ac:dyDescent="0.35">
      <c r="A58" s="179">
        <v>56</v>
      </c>
      <c r="B58" s="179">
        <v>60100085</v>
      </c>
      <c r="C58" s="181" t="s">
        <v>165</v>
      </c>
      <c r="D58" s="179" t="s">
        <v>71</v>
      </c>
      <c r="E58" s="187">
        <v>519</v>
      </c>
      <c r="F58" s="180"/>
      <c r="G58" s="177">
        <f t="shared" si="0"/>
        <v>0</v>
      </c>
    </row>
    <row r="59" spans="1:7" s="25" customFormat="1" ht="24" customHeight="1" x14ac:dyDescent="0.35">
      <c r="A59" s="179">
        <v>57</v>
      </c>
      <c r="B59" s="179" t="s">
        <v>66</v>
      </c>
      <c r="C59" s="181" t="s">
        <v>112</v>
      </c>
      <c r="D59" s="179" t="s">
        <v>68</v>
      </c>
      <c r="E59" s="187">
        <v>6.6999999999999993</v>
      </c>
      <c r="F59" s="180"/>
      <c r="G59" s="177">
        <f t="shared" si="0"/>
        <v>0</v>
      </c>
    </row>
    <row r="60" spans="1:7" s="25" customFormat="1" ht="24" customHeight="1" x14ac:dyDescent="0.35">
      <c r="A60" s="179">
        <v>58</v>
      </c>
      <c r="B60" s="179" t="s">
        <v>66</v>
      </c>
      <c r="C60" s="181" t="s">
        <v>113</v>
      </c>
      <c r="D60" s="179" t="s">
        <v>71</v>
      </c>
      <c r="E60" s="187">
        <v>12</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ht="24" customHeight="1" x14ac:dyDescent="0.35">
      <c r="A62" s="179">
        <v>60</v>
      </c>
      <c r="B62" s="179" t="s">
        <v>66</v>
      </c>
      <c r="C62" s="181" t="s">
        <v>114</v>
      </c>
      <c r="D62" s="179" t="s">
        <v>77</v>
      </c>
      <c r="E62" s="187">
        <v>64</v>
      </c>
      <c r="F62" s="180"/>
      <c r="G62" s="177">
        <f t="shared" si="0"/>
        <v>0</v>
      </c>
    </row>
    <row r="63" spans="1:7" ht="24" customHeight="1" x14ac:dyDescent="0.35">
      <c r="A63" s="179">
        <v>61</v>
      </c>
      <c r="B63" s="179" t="s">
        <v>66</v>
      </c>
      <c r="C63" s="181" t="s">
        <v>115</v>
      </c>
      <c r="D63" s="179" t="s">
        <v>95</v>
      </c>
      <c r="E63" s="187">
        <v>0</v>
      </c>
      <c r="F63" s="180"/>
      <c r="G63" s="177">
        <f t="shared" si="0"/>
        <v>0</v>
      </c>
    </row>
    <row r="64" spans="1:7" ht="24" customHeight="1" x14ac:dyDescent="0.35">
      <c r="A64" s="179">
        <v>62</v>
      </c>
      <c r="B64" s="179" t="s">
        <v>66</v>
      </c>
      <c r="C64" s="181" t="s">
        <v>167</v>
      </c>
      <c r="D64" s="179" t="s">
        <v>95</v>
      </c>
      <c r="E64" s="187">
        <v>0</v>
      </c>
      <c r="F64" s="180"/>
      <c r="G64" s="177">
        <f t="shared" si="0"/>
        <v>0</v>
      </c>
    </row>
    <row r="65" spans="1:7" ht="24" customHeight="1" x14ac:dyDescent="0.35">
      <c r="A65" s="179">
        <v>63</v>
      </c>
      <c r="B65" s="179" t="s">
        <v>66</v>
      </c>
      <c r="C65" s="181" t="s">
        <v>168</v>
      </c>
      <c r="D65" s="179" t="s">
        <v>74</v>
      </c>
      <c r="E65" s="187">
        <v>0</v>
      </c>
      <c r="F65" s="180"/>
      <c r="G65" s="177">
        <f t="shared" si="0"/>
        <v>0</v>
      </c>
    </row>
    <row r="66" spans="1:7" ht="24" customHeight="1" x14ac:dyDescent="0.35">
      <c r="A66" s="179">
        <v>64</v>
      </c>
      <c r="B66" s="179" t="s">
        <v>169</v>
      </c>
      <c r="C66" s="181" t="s">
        <v>170</v>
      </c>
      <c r="D66" s="179" t="s">
        <v>77</v>
      </c>
      <c r="E66" s="187">
        <v>0</v>
      </c>
      <c r="F66" s="180"/>
      <c r="G66" s="177">
        <f t="shared" si="0"/>
        <v>0</v>
      </c>
    </row>
    <row r="67" spans="1:7" ht="24" customHeight="1" x14ac:dyDescent="0.35">
      <c r="A67" s="183">
        <v>65</v>
      </c>
      <c r="B67" s="294" t="s">
        <v>148</v>
      </c>
      <c r="C67" s="294"/>
      <c r="D67" s="294"/>
      <c r="E67" s="294"/>
      <c r="F67" s="294"/>
      <c r="G67" s="192">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vYILhPHfFkBbiQWhRsSdki1UhKvMovgMwtT6sj0zZ+aYM4Vg3Apsol2h0SoakfPDXzPoweMhkO4O5oLwFZ3ldw==" saltValue="YZKFTxmMVFgZ2kRcGWnYhA=="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0323-B2D4-4BA8-A639-227A794091FA}">
  <sheetPr>
    <tabColor rgb="FFFFC000"/>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95" t="s">
        <v>149</v>
      </c>
      <c r="B1" s="296"/>
      <c r="C1" s="296"/>
      <c r="D1" s="296"/>
      <c r="E1" s="296"/>
      <c r="F1" s="296"/>
      <c r="G1" s="297"/>
    </row>
    <row r="2" spans="1:7" s="25" customFormat="1" ht="30" customHeight="1" x14ac:dyDescent="0.25">
      <c r="A2" s="159" t="s">
        <v>42</v>
      </c>
      <c r="B2" s="160" t="str">
        <f>'[2]Original Items Condensed'!C8</f>
        <v>Code Number</v>
      </c>
      <c r="C2" s="160" t="s">
        <v>41</v>
      </c>
      <c r="D2" s="161" t="s">
        <v>40</v>
      </c>
      <c r="E2" s="161" t="s">
        <v>39</v>
      </c>
      <c r="F2" s="162" t="s">
        <v>38</v>
      </c>
      <c r="G2" s="163" t="s">
        <v>37</v>
      </c>
    </row>
    <row r="3" spans="1:7" s="25" customFormat="1" ht="24" customHeight="1" x14ac:dyDescent="0.35">
      <c r="A3" s="179">
        <v>1</v>
      </c>
      <c r="B3" s="179" t="s">
        <v>66</v>
      </c>
      <c r="C3" s="181" t="s">
        <v>67</v>
      </c>
      <c r="D3" s="179" t="s">
        <v>68</v>
      </c>
      <c r="E3" s="187">
        <v>414</v>
      </c>
      <c r="F3" s="180"/>
      <c r="G3" s="177">
        <f t="shared" ref="G3:G66" si="0">SUM(E3*F3)</f>
        <v>0</v>
      </c>
    </row>
    <row r="4" spans="1:7" s="25" customFormat="1" ht="24" customHeight="1" x14ac:dyDescent="0.35">
      <c r="A4" s="179">
        <v>2</v>
      </c>
      <c r="B4" s="179" t="s">
        <v>66</v>
      </c>
      <c r="C4" s="181" t="s">
        <v>69</v>
      </c>
      <c r="D4" s="179" t="s">
        <v>68</v>
      </c>
      <c r="E4" s="187">
        <v>576</v>
      </c>
      <c r="F4" s="180"/>
      <c r="G4" s="177">
        <f t="shared" si="0"/>
        <v>0</v>
      </c>
    </row>
    <row r="5" spans="1:7" s="25" customFormat="1" ht="24" customHeight="1" x14ac:dyDescent="0.35">
      <c r="A5" s="179">
        <v>3</v>
      </c>
      <c r="B5" s="179" t="s">
        <v>66</v>
      </c>
      <c r="C5" s="181" t="s">
        <v>70</v>
      </c>
      <c r="D5" s="179" t="s">
        <v>71</v>
      </c>
      <c r="E5" s="187">
        <v>34</v>
      </c>
      <c r="F5" s="180"/>
      <c r="G5" s="177">
        <f t="shared" si="0"/>
        <v>0</v>
      </c>
    </row>
    <row r="6" spans="1:7" s="25" customFormat="1" ht="24" customHeight="1" x14ac:dyDescent="0.35">
      <c r="A6" s="179">
        <v>4</v>
      </c>
      <c r="B6" s="179" t="s">
        <v>66</v>
      </c>
      <c r="C6" s="181" t="s">
        <v>72</v>
      </c>
      <c r="D6" s="179" t="s">
        <v>71</v>
      </c>
      <c r="E6" s="187">
        <v>92</v>
      </c>
      <c r="F6" s="180"/>
      <c r="G6" s="177">
        <f t="shared" si="0"/>
        <v>0</v>
      </c>
    </row>
    <row r="7" spans="1:7" s="25" customFormat="1" ht="24" customHeight="1" x14ac:dyDescent="0.35">
      <c r="A7" s="179">
        <v>5</v>
      </c>
      <c r="B7" s="179">
        <v>44000300</v>
      </c>
      <c r="C7" s="181" t="s">
        <v>73</v>
      </c>
      <c r="D7" s="179" t="s">
        <v>74</v>
      </c>
      <c r="E7" s="187">
        <v>144</v>
      </c>
      <c r="F7" s="180"/>
      <c r="G7" s="177">
        <f>SUM(E7*F7)</f>
        <v>0</v>
      </c>
    </row>
    <row r="8" spans="1:7" s="25" customFormat="1" ht="24" customHeight="1" x14ac:dyDescent="0.35">
      <c r="A8" s="179">
        <v>6</v>
      </c>
      <c r="B8" s="179">
        <v>44000500</v>
      </c>
      <c r="C8" s="181" t="s">
        <v>75</v>
      </c>
      <c r="D8" s="179" t="s">
        <v>74</v>
      </c>
      <c r="E8" s="187">
        <v>129</v>
      </c>
      <c r="F8" s="180"/>
      <c r="G8" s="177">
        <f t="shared" si="0"/>
        <v>0</v>
      </c>
    </row>
    <row r="9" spans="1:7" s="25" customFormat="1" ht="24" customHeight="1" x14ac:dyDescent="0.35">
      <c r="A9" s="179">
        <v>7</v>
      </c>
      <c r="B9" s="179">
        <v>44000600</v>
      </c>
      <c r="C9" s="181" t="s">
        <v>76</v>
      </c>
      <c r="D9" s="179" t="s">
        <v>77</v>
      </c>
      <c r="E9" s="187">
        <v>420</v>
      </c>
      <c r="F9" s="180"/>
      <c r="G9" s="177">
        <f t="shared" si="0"/>
        <v>0</v>
      </c>
    </row>
    <row r="10" spans="1:7" s="25" customFormat="1" ht="24" customHeight="1" x14ac:dyDescent="0.35">
      <c r="A10" s="179">
        <v>8</v>
      </c>
      <c r="B10" s="179" t="s">
        <v>66</v>
      </c>
      <c r="C10" s="181" t="s">
        <v>78</v>
      </c>
      <c r="D10" s="179" t="s">
        <v>71</v>
      </c>
      <c r="E10" s="187">
        <v>1938</v>
      </c>
      <c r="F10" s="180"/>
      <c r="G10" s="177">
        <f t="shared" si="0"/>
        <v>0</v>
      </c>
    </row>
    <row r="11" spans="1:7" s="25" customFormat="1" ht="24" customHeight="1" x14ac:dyDescent="0.35">
      <c r="A11" s="179">
        <v>9</v>
      </c>
      <c r="B11" s="179" t="s">
        <v>66</v>
      </c>
      <c r="C11" s="181" t="s">
        <v>79</v>
      </c>
      <c r="D11" s="179" t="s">
        <v>77</v>
      </c>
      <c r="E11" s="187">
        <v>1292</v>
      </c>
      <c r="F11" s="180"/>
      <c r="G11" s="177">
        <f t="shared" si="0"/>
        <v>0</v>
      </c>
    </row>
    <row r="12" spans="1:7" s="25" customFormat="1" ht="24" customHeight="1" x14ac:dyDescent="0.35">
      <c r="A12" s="179">
        <v>10</v>
      </c>
      <c r="B12" s="179" t="s">
        <v>66</v>
      </c>
      <c r="C12" s="181" t="s">
        <v>80</v>
      </c>
      <c r="D12" s="179" t="s">
        <v>71</v>
      </c>
      <c r="E12" s="187">
        <v>265</v>
      </c>
      <c r="F12" s="180"/>
      <c r="G12" s="177">
        <f t="shared" si="0"/>
        <v>0</v>
      </c>
    </row>
    <row r="13" spans="1:7" s="25" customFormat="1" ht="24" customHeight="1" x14ac:dyDescent="0.35">
      <c r="A13" s="179">
        <v>11</v>
      </c>
      <c r="B13" s="179">
        <v>31101100</v>
      </c>
      <c r="C13" s="181" t="s">
        <v>81</v>
      </c>
      <c r="D13" s="179" t="s">
        <v>68</v>
      </c>
      <c r="E13" s="187">
        <v>256</v>
      </c>
      <c r="F13" s="180"/>
      <c r="G13" s="177">
        <f t="shared" si="0"/>
        <v>0</v>
      </c>
    </row>
    <row r="14" spans="1:7" s="25" customFormat="1" ht="24" customHeight="1" x14ac:dyDescent="0.35">
      <c r="A14" s="179">
        <v>12</v>
      </c>
      <c r="B14" s="179" t="s">
        <v>66</v>
      </c>
      <c r="C14" s="181" t="s">
        <v>151</v>
      </c>
      <c r="D14" s="179" t="s">
        <v>68</v>
      </c>
      <c r="E14" s="187">
        <v>220</v>
      </c>
      <c r="F14" s="180"/>
      <c r="G14" s="177">
        <f t="shared" si="0"/>
        <v>0</v>
      </c>
    </row>
    <row r="15" spans="1:7" s="25" customFormat="1" ht="24" customHeight="1" x14ac:dyDescent="0.35">
      <c r="A15" s="179">
        <v>13</v>
      </c>
      <c r="B15" s="179">
        <v>20800150</v>
      </c>
      <c r="C15" s="181" t="s">
        <v>82</v>
      </c>
      <c r="D15" s="179" t="s">
        <v>68</v>
      </c>
      <c r="E15" s="187">
        <v>53</v>
      </c>
      <c r="F15" s="180"/>
      <c r="G15" s="177">
        <f t="shared" si="0"/>
        <v>0</v>
      </c>
    </row>
    <row r="16" spans="1:7" s="25" customFormat="1" ht="24" customHeight="1" x14ac:dyDescent="0.35">
      <c r="A16" s="179">
        <v>14</v>
      </c>
      <c r="B16" s="179" t="s">
        <v>66</v>
      </c>
      <c r="C16" s="181" t="s">
        <v>152</v>
      </c>
      <c r="D16" s="179" t="s">
        <v>68</v>
      </c>
      <c r="E16" s="187">
        <v>171</v>
      </c>
      <c r="F16" s="180"/>
      <c r="G16" s="177">
        <f t="shared" si="0"/>
        <v>0</v>
      </c>
    </row>
    <row r="17" spans="1:7" s="25" customFormat="1" ht="24" customHeight="1" x14ac:dyDescent="0.35">
      <c r="A17" s="179">
        <v>15</v>
      </c>
      <c r="B17" s="179" t="s">
        <v>66</v>
      </c>
      <c r="C17" s="181" t="s">
        <v>153</v>
      </c>
      <c r="D17" s="179" t="s">
        <v>68</v>
      </c>
      <c r="E17" s="187">
        <v>25</v>
      </c>
      <c r="F17" s="180"/>
      <c r="G17" s="177">
        <f t="shared" si="0"/>
        <v>0</v>
      </c>
    </row>
    <row r="18" spans="1:7" s="25" customFormat="1" ht="24" customHeight="1" x14ac:dyDescent="0.35">
      <c r="A18" s="179">
        <v>16</v>
      </c>
      <c r="B18" s="179" t="s">
        <v>66</v>
      </c>
      <c r="C18" s="181" t="s">
        <v>83</v>
      </c>
      <c r="D18" s="179" t="s">
        <v>84</v>
      </c>
      <c r="E18" s="187">
        <v>60</v>
      </c>
      <c r="F18" s="180"/>
      <c r="G18" s="177">
        <f t="shared" si="0"/>
        <v>0</v>
      </c>
    </row>
    <row r="19" spans="1:7" s="25" customFormat="1" ht="24" customHeight="1" x14ac:dyDescent="0.35">
      <c r="A19" s="179">
        <v>17</v>
      </c>
      <c r="B19" s="179">
        <v>35300300</v>
      </c>
      <c r="C19" s="181" t="s">
        <v>85</v>
      </c>
      <c r="D19" s="179" t="s">
        <v>71</v>
      </c>
      <c r="E19" s="187">
        <v>34</v>
      </c>
      <c r="F19" s="180"/>
      <c r="G19" s="177">
        <f t="shared" si="0"/>
        <v>0</v>
      </c>
    </row>
    <row r="20" spans="1:7" s="25" customFormat="1" ht="24" customHeight="1" x14ac:dyDescent="0.35">
      <c r="A20" s="179">
        <v>18</v>
      </c>
      <c r="B20" s="179">
        <v>35300500</v>
      </c>
      <c r="C20" s="181" t="s">
        <v>154</v>
      </c>
      <c r="D20" s="179" t="s">
        <v>71</v>
      </c>
      <c r="E20" s="187">
        <v>0</v>
      </c>
      <c r="F20" s="180"/>
      <c r="G20" s="177">
        <f t="shared" si="0"/>
        <v>0</v>
      </c>
    </row>
    <row r="21" spans="1:7" s="25" customFormat="1" ht="24" customHeight="1" x14ac:dyDescent="0.35">
      <c r="A21" s="179">
        <v>19</v>
      </c>
      <c r="B21" s="179" t="s">
        <v>66</v>
      </c>
      <c r="C21" s="181" t="s">
        <v>87</v>
      </c>
      <c r="D21" s="179" t="s">
        <v>71</v>
      </c>
      <c r="E21" s="187">
        <v>1125</v>
      </c>
      <c r="F21" s="180"/>
      <c r="G21" s="177">
        <f t="shared" si="0"/>
        <v>0</v>
      </c>
    </row>
    <row r="22" spans="1:7" s="25" customFormat="1" ht="24" customHeight="1" x14ac:dyDescent="0.35">
      <c r="A22" s="179">
        <v>20</v>
      </c>
      <c r="B22" s="179" t="s">
        <v>66</v>
      </c>
      <c r="C22" s="181" t="s">
        <v>88</v>
      </c>
      <c r="D22" s="179" t="s">
        <v>71</v>
      </c>
      <c r="E22" s="187">
        <v>0</v>
      </c>
      <c r="F22" s="180"/>
      <c r="G22" s="177">
        <f t="shared" si="0"/>
        <v>0</v>
      </c>
    </row>
    <row r="23" spans="1:7" s="25" customFormat="1" ht="24" customHeight="1" x14ac:dyDescent="0.35">
      <c r="A23" s="179">
        <v>21</v>
      </c>
      <c r="B23" s="179" t="s">
        <v>66</v>
      </c>
      <c r="C23" s="181" t="s">
        <v>89</v>
      </c>
      <c r="D23" s="179" t="s">
        <v>77</v>
      </c>
      <c r="E23" s="187">
        <v>1292</v>
      </c>
      <c r="F23" s="180"/>
      <c r="G23" s="177">
        <f t="shared" si="0"/>
        <v>0</v>
      </c>
    </row>
    <row r="24" spans="1:7" s="25" customFormat="1" ht="24" customHeight="1" x14ac:dyDescent="0.35">
      <c r="A24" s="179">
        <v>22</v>
      </c>
      <c r="B24" s="179" t="s">
        <v>66</v>
      </c>
      <c r="C24" s="181" t="s">
        <v>90</v>
      </c>
      <c r="D24" s="179" t="s">
        <v>77</v>
      </c>
      <c r="E24" s="187">
        <v>247</v>
      </c>
      <c r="F24" s="180"/>
      <c r="G24" s="177">
        <f t="shared" si="0"/>
        <v>0</v>
      </c>
    </row>
    <row r="25" spans="1:7" s="25" customFormat="1" ht="24" customHeight="1" x14ac:dyDescent="0.35">
      <c r="A25" s="179">
        <v>23</v>
      </c>
      <c r="B25" s="179" t="s">
        <v>66</v>
      </c>
      <c r="C25" s="181" t="s">
        <v>86</v>
      </c>
      <c r="D25" s="179" t="s">
        <v>71</v>
      </c>
      <c r="E25" s="187">
        <v>0</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240</v>
      </c>
      <c r="F27" s="180"/>
      <c r="G27" s="177">
        <f t="shared" si="0"/>
        <v>0</v>
      </c>
    </row>
    <row r="28" spans="1:7" s="25" customFormat="1" ht="24" customHeight="1" x14ac:dyDescent="0.35">
      <c r="A28" s="179">
        <v>26</v>
      </c>
      <c r="B28" s="179" t="s">
        <v>66</v>
      </c>
      <c r="C28" s="181" t="s">
        <v>92</v>
      </c>
      <c r="D28" s="179" t="s">
        <v>77</v>
      </c>
      <c r="E28" s="187">
        <v>180</v>
      </c>
      <c r="F28" s="180"/>
      <c r="G28" s="177">
        <f t="shared" si="0"/>
        <v>0</v>
      </c>
    </row>
    <row r="29" spans="1:7" s="25" customFormat="1" ht="24" customHeight="1" x14ac:dyDescent="0.35">
      <c r="A29" s="179">
        <v>27</v>
      </c>
      <c r="B29" s="179" t="s">
        <v>66</v>
      </c>
      <c r="C29" s="181" t="s">
        <v>93</v>
      </c>
      <c r="D29" s="179" t="s">
        <v>77</v>
      </c>
      <c r="E29" s="187">
        <v>0</v>
      </c>
      <c r="F29" s="180"/>
      <c r="G29" s="177">
        <f t="shared" si="0"/>
        <v>0</v>
      </c>
    </row>
    <row r="30" spans="1:7" s="25" customFormat="1" ht="24" customHeight="1" x14ac:dyDescent="0.35">
      <c r="A30" s="179">
        <v>28</v>
      </c>
      <c r="B30" s="179" t="s">
        <v>66</v>
      </c>
      <c r="C30" s="181" t="s">
        <v>94</v>
      </c>
      <c r="D30" s="179" t="s">
        <v>95</v>
      </c>
      <c r="E30" s="187">
        <v>187</v>
      </c>
      <c r="F30" s="180"/>
      <c r="G30" s="177">
        <f t="shared" si="0"/>
        <v>0</v>
      </c>
    </row>
    <row r="31" spans="1:7" s="25" customFormat="1" ht="24" customHeight="1" x14ac:dyDescent="0.35">
      <c r="A31" s="179">
        <v>29</v>
      </c>
      <c r="B31" s="179" t="s">
        <v>66</v>
      </c>
      <c r="C31" s="181" t="s">
        <v>156</v>
      </c>
      <c r="D31" s="179" t="s">
        <v>77</v>
      </c>
      <c r="E31" s="187">
        <v>7952</v>
      </c>
      <c r="F31" s="180"/>
      <c r="G31" s="177">
        <f t="shared" si="0"/>
        <v>0</v>
      </c>
    </row>
    <row r="32" spans="1:7" s="25" customFormat="1" ht="24" customHeight="1" x14ac:dyDescent="0.35">
      <c r="A32" s="179">
        <v>30</v>
      </c>
      <c r="B32" s="179">
        <v>40600290</v>
      </c>
      <c r="C32" s="181" t="s">
        <v>96</v>
      </c>
      <c r="D32" s="179" t="s">
        <v>97</v>
      </c>
      <c r="E32" s="187">
        <v>136</v>
      </c>
      <c r="F32" s="180"/>
      <c r="G32" s="177">
        <f t="shared" si="0"/>
        <v>0</v>
      </c>
    </row>
    <row r="33" spans="1:7" s="25" customFormat="1" ht="24" customHeight="1" x14ac:dyDescent="0.35">
      <c r="A33" s="179">
        <v>31</v>
      </c>
      <c r="B33" s="179" t="s">
        <v>66</v>
      </c>
      <c r="C33" s="181" t="s">
        <v>98</v>
      </c>
      <c r="D33" s="179" t="s">
        <v>84</v>
      </c>
      <c r="E33" s="187">
        <v>0</v>
      </c>
      <c r="F33" s="180"/>
      <c r="G33" s="177">
        <f t="shared" si="0"/>
        <v>0</v>
      </c>
    </row>
    <row r="34" spans="1:7" s="25" customFormat="1" ht="24" customHeight="1" x14ac:dyDescent="0.35">
      <c r="A34" s="179">
        <v>32</v>
      </c>
      <c r="B34" s="179" t="s">
        <v>66</v>
      </c>
      <c r="C34" s="181" t="s">
        <v>99</v>
      </c>
      <c r="D34" s="179" t="s">
        <v>84</v>
      </c>
      <c r="E34" s="187">
        <v>36</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261</v>
      </c>
      <c r="F36" s="180"/>
      <c r="G36" s="177">
        <f t="shared" si="0"/>
        <v>0</v>
      </c>
    </row>
    <row r="37" spans="1:7" s="25" customFormat="1" ht="24" customHeight="1" x14ac:dyDescent="0.35">
      <c r="A37" s="179">
        <v>35</v>
      </c>
      <c r="B37" s="179" t="s">
        <v>66</v>
      </c>
      <c r="C37" s="181" t="s">
        <v>101</v>
      </c>
      <c r="D37" s="179" t="s">
        <v>74</v>
      </c>
      <c r="E37" s="187">
        <v>94</v>
      </c>
      <c r="F37" s="180"/>
      <c r="G37" s="177">
        <f t="shared" si="0"/>
        <v>0</v>
      </c>
    </row>
    <row r="38" spans="1:7" s="25" customFormat="1" ht="24" customHeight="1" x14ac:dyDescent="0.35">
      <c r="A38" s="179">
        <v>36</v>
      </c>
      <c r="B38" s="179" t="s">
        <v>66</v>
      </c>
      <c r="C38" s="181" t="s">
        <v>102</v>
      </c>
      <c r="D38" s="179" t="s">
        <v>74</v>
      </c>
      <c r="E38" s="187">
        <v>35</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2</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2</v>
      </c>
      <c r="F43" s="180"/>
      <c r="G43" s="177">
        <f t="shared" si="0"/>
        <v>0</v>
      </c>
    </row>
    <row r="44" spans="1:7" s="25" customFormat="1" ht="24" customHeight="1" x14ac:dyDescent="0.35">
      <c r="A44" s="179">
        <v>42</v>
      </c>
      <c r="B44" s="179" t="s">
        <v>66</v>
      </c>
      <c r="C44" s="181" t="s">
        <v>107</v>
      </c>
      <c r="D44" s="179" t="s">
        <v>95</v>
      </c>
      <c r="E44" s="187">
        <v>1</v>
      </c>
      <c r="F44" s="180"/>
      <c r="G44" s="177">
        <f t="shared" si="0"/>
        <v>0</v>
      </c>
    </row>
    <row r="45" spans="1:7" s="25" customFormat="1" ht="24" customHeight="1" x14ac:dyDescent="0.35">
      <c r="A45" s="179">
        <v>43</v>
      </c>
      <c r="B45" s="179" t="s">
        <v>66</v>
      </c>
      <c r="C45" s="181" t="s">
        <v>117</v>
      </c>
      <c r="D45" s="179" t="s">
        <v>74</v>
      </c>
      <c r="E45" s="187">
        <v>5</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0</v>
      </c>
      <c r="F48" s="180"/>
      <c r="G48" s="177">
        <f t="shared" si="0"/>
        <v>0</v>
      </c>
    </row>
    <row r="49" spans="1:7" s="25" customFormat="1" ht="24" customHeight="1" x14ac:dyDescent="0.35">
      <c r="A49" s="179">
        <v>47</v>
      </c>
      <c r="B49" s="179" t="s">
        <v>66</v>
      </c>
      <c r="C49" s="181" t="s">
        <v>159</v>
      </c>
      <c r="D49" s="179" t="s">
        <v>74</v>
      </c>
      <c r="E49" s="187">
        <v>260</v>
      </c>
      <c r="F49" s="180"/>
      <c r="G49" s="177">
        <f t="shared" si="0"/>
        <v>0</v>
      </c>
    </row>
    <row r="50" spans="1:7" s="25" customFormat="1" ht="24" customHeight="1" x14ac:dyDescent="0.35">
      <c r="A50" s="179">
        <v>48</v>
      </c>
      <c r="B50" s="179" t="s">
        <v>66</v>
      </c>
      <c r="C50" s="181" t="s">
        <v>160</v>
      </c>
      <c r="D50" s="179" t="s">
        <v>74</v>
      </c>
      <c r="E50" s="187">
        <v>0</v>
      </c>
      <c r="F50" s="180"/>
      <c r="G50" s="177">
        <f t="shared" si="0"/>
        <v>0</v>
      </c>
    </row>
    <row r="51" spans="1:7" s="25" customFormat="1" ht="24" customHeight="1" x14ac:dyDescent="0.35">
      <c r="A51" s="179">
        <v>49</v>
      </c>
      <c r="B51" s="179" t="s">
        <v>66</v>
      </c>
      <c r="C51" s="181" t="s">
        <v>161</v>
      </c>
      <c r="D51" s="179" t="s">
        <v>95</v>
      </c>
      <c r="E51" s="187">
        <v>0</v>
      </c>
      <c r="F51" s="180"/>
      <c r="G51" s="177">
        <f t="shared" si="0"/>
        <v>0</v>
      </c>
    </row>
    <row r="52" spans="1:7" s="25" customFormat="1" ht="24" customHeight="1" x14ac:dyDescent="0.35">
      <c r="A52" s="179">
        <v>50</v>
      </c>
      <c r="B52" s="179" t="s">
        <v>162</v>
      </c>
      <c r="C52" s="181" t="s">
        <v>163</v>
      </c>
      <c r="D52" s="179" t="s">
        <v>74</v>
      </c>
      <c r="E52" s="187">
        <v>0</v>
      </c>
      <c r="F52" s="180"/>
      <c r="G52" s="177">
        <f t="shared" si="0"/>
        <v>0</v>
      </c>
    </row>
    <row r="53" spans="1:7" s="25" customFormat="1" ht="24" customHeight="1" x14ac:dyDescent="0.35">
      <c r="A53" s="179">
        <v>51</v>
      </c>
      <c r="B53" s="179" t="s">
        <v>66</v>
      </c>
      <c r="C53" s="181" t="s">
        <v>108</v>
      </c>
      <c r="D53" s="179" t="s">
        <v>74</v>
      </c>
      <c r="E53" s="187">
        <v>260</v>
      </c>
      <c r="F53" s="180"/>
      <c r="G53" s="177">
        <f t="shared" si="0"/>
        <v>0</v>
      </c>
    </row>
    <row r="54" spans="1:7" s="25" customFormat="1" ht="24" customHeight="1" x14ac:dyDescent="0.35">
      <c r="A54" s="179">
        <v>52</v>
      </c>
      <c r="B54" s="179" t="s">
        <v>66</v>
      </c>
      <c r="C54" s="181" t="s">
        <v>109</v>
      </c>
      <c r="D54" s="179" t="s">
        <v>95</v>
      </c>
      <c r="E54" s="187">
        <v>1</v>
      </c>
      <c r="F54" s="180"/>
      <c r="G54" s="177">
        <f t="shared" si="0"/>
        <v>0</v>
      </c>
    </row>
    <row r="55" spans="1:7" s="25" customFormat="1" ht="24" customHeight="1" x14ac:dyDescent="0.35">
      <c r="A55" s="179">
        <v>53</v>
      </c>
      <c r="B55" s="179" t="s">
        <v>66</v>
      </c>
      <c r="C55" s="181" t="s">
        <v>110</v>
      </c>
      <c r="D55" s="179" t="s">
        <v>95</v>
      </c>
      <c r="E55" s="187">
        <v>1</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229</v>
      </c>
      <c r="F57" s="180"/>
      <c r="G57" s="177">
        <f t="shared" si="0"/>
        <v>0</v>
      </c>
    </row>
    <row r="58" spans="1:7" s="25" customFormat="1" ht="24" customHeight="1" x14ac:dyDescent="0.35">
      <c r="A58" s="179">
        <v>56</v>
      </c>
      <c r="B58" s="179">
        <v>60100085</v>
      </c>
      <c r="C58" s="181" t="s">
        <v>165</v>
      </c>
      <c r="D58" s="179" t="s">
        <v>71</v>
      </c>
      <c r="E58" s="187">
        <v>1273</v>
      </c>
      <c r="F58" s="180"/>
      <c r="G58" s="177">
        <f t="shared" si="0"/>
        <v>0</v>
      </c>
    </row>
    <row r="59" spans="1:7" s="25" customFormat="1" ht="24" customHeight="1" x14ac:dyDescent="0.35">
      <c r="A59" s="179">
        <v>57</v>
      </c>
      <c r="B59" s="179" t="s">
        <v>66</v>
      </c>
      <c r="C59" s="181" t="s">
        <v>112</v>
      </c>
      <c r="D59" s="179" t="s">
        <v>68</v>
      </c>
      <c r="E59" s="187">
        <v>12.299999999999999</v>
      </c>
      <c r="F59" s="180"/>
      <c r="G59" s="177">
        <f t="shared" si="0"/>
        <v>0</v>
      </c>
    </row>
    <row r="60" spans="1:7" s="25" customFormat="1" ht="24" customHeight="1" x14ac:dyDescent="0.35">
      <c r="A60" s="179">
        <v>58</v>
      </c>
      <c r="B60" s="179" t="s">
        <v>66</v>
      </c>
      <c r="C60" s="181" t="s">
        <v>113</v>
      </c>
      <c r="D60" s="179" t="s">
        <v>71</v>
      </c>
      <c r="E60" s="187">
        <v>21</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ht="24" customHeight="1" x14ac:dyDescent="0.35">
      <c r="A62" s="179">
        <v>60</v>
      </c>
      <c r="B62" s="179" t="s">
        <v>66</v>
      </c>
      <c r="C62" s="181" t="s">
        <v>114</v>
      </c>
      <c r="D62" s="179" t="s">
        <v>77</v>
      </c>
      <c r="E62" s="187">
        <v>64</v>
      </c>
      <c r="F62" s="180"/>
      <c r="G62" s="177">
        <f t="shared" si="0"/>
        <v>0</v>
      </c>
    </row>
    <row r="63" spans="1:7" ht="24" customHeight="1" x14ac:dyDescent="0.35">
      <c r="A63" s="179">
        <v>61</v>
      </c>
      <c r="B63" s="179" t="s">
        <v>66</v>
      </c>
      <c r="C63" s="181" t="s">
        <v>115</v>
      </c>
      <c r="D63" s="179" t="s">
        <v>95</v>
      </c>
      <c r="E63" s="187">
        <v>4</v>
      </c>
      <c r="F63" s="180"/>
      <c r="G63" s="177">
        <f t="shared" si="0"/>
        <v>0</v>
      </c>
    </row>
    <row r="64" spans="1:7" ht="24" customHeight="1" x14ac:dyDescent="0.35">
      <c r="A64" s="179">
        <v>62</v>
      </c>
      <c r="B64" s="179" t="s">
        <v>66</v>
      </c>
      <c r="C64" s="181" t="s">
        <v>167</v>
      </c>
      <c r="D64" s="179" t="s">
        <v>95</v>
      </c>
      <c r="E64" s="187">
        <v>0</v>
      </c>
      <c r="F64" s="180"/>
      <c r="G64" s="177">
        <f t="shared" si="0"/>
        <v>0</v>
      </c>
    </row>
    <row r="65" spans="1:7" ht="24" customHeight="1" x14ac:dyDescent="0.35">
      <c r="A65" s="179">
        <v>63</v>
      </c>
      <c r="B65" s="179" t="s">
        <v>66</v>
      </c>
      <c r="C65" s="181" t="s">
        <v>168</v>
      </c>
      <c r="D65" s="179" t="s">
        <v>74</v>
      </c>
      <c r="E65" s="187">
        <v>0</v>
      </c>
      <c r="F65" s="180"/>
      <c r="G65" s="177">
        <f t="shared" si="0"/>
        <v>0</v>
      </c>
    </row>
    <row r="66" spans="1:7" ht="24" customHeight="1" x14ac:dyDescent="0.35">
      <c r="A66" s="179">
        <v>64</v>
      </c>
      <c r="B66" s="179" t="s">
        <v>169</v>
      </c>
      <c r="C66" s="181" t="s">
        <v>170</v>
      </c>
      <c r="D66" s="179" t="s">
        <v>77</v>
      </c>
      <c r="E66" s="187">
        <v>851</v>
      </c>
      <c r="F66" s="180"/>
      <c r="G66" s="177">
        <f t="shared" si="0"/>
        <v>0</v>
      </c>
    </row>
    <row r="67" spans="1:7" ht="24" customHeight="1" x14ac:dyDescent="0.35">
      <c r="A67" s="182">
        <v>65</v>
      </c>
      <c r="B67" s="298" t="s">
        <v>150</v>
      </c>
      <c r="C67" s="298"/>
      <c r="D67" s="298"/>
      <c r="E67" s="298"/>
      <c r="F67" s="298"/>
      <c r="G67" s="192">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x2AaTyuYSDLvpmFNOBs9UE/PDXaz4NVd0PknvCHHUDAD+Wo8FzJAJ4xm7sjM9LCX8tH+0lcpBPQ3S11AlKwJTA==" saltValue="Hb7xy3w5DNa1XSw6e2lm/Q=="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Master Bid Tab</vt:lpstr>
      <vt:lpstr>Award Criteria Figure</vt:lpstr>
      <vt:lpstr>22921 ARMITAGE</vt:lpstr>
      <vt:lpstr>22922 16TH ST.</vt:lpstr>
      <vt:lpstr>22923 WILMOT</vt:lpstr>
      <vt:lpstr>22924 23RD ST.</vt:lpstr>
      <vt:lpstr>22925 ARGYLE </vt:lpstr>
      <vt:lpstr>22926 GREENLEAF</vt:lpstr>
      <vt:lpstr>'22921 ARMITAGE'!Print_Area</vt:lpstr>
      <vt:lpstr>'22922 16TH ST.'!Print_Area</vt:lpstr>
      <vt:lpstr>'22923 WILMOT'!Print_Area</vt:lpstr>
      <vt:lpstr>'22924 23RD ST.'!Print_Area</vt:lpstr>
      <vt:lpstr>'22925 ARGYLE '!Print_Area</vt:lpstr>
      <vt:lpstr>'22926 GREENLEAF'!Print_Area</vt:lpstr>
      <vt:lpstr>'Award Criteria Figure'!Print_Area</vt:lpstr>
      <vt:lpstr>'Master Bid Tab'!Print_Area</vt:lpstr>
      <vt:lpstr>'22921 ARMITAGE'!Print_Titles</vt:lpstr>
      <vt:lpstr>'22922 16TH ST.'!Print_Titles</vt:lpstr>
      <vt:lpstr>'22923 WILMOT'!Print_Titles</vt:lpstr>
      <vt:lpstr>'22924 23RD ST.'!Print_Titles</vt:lpstr>
      <vt:lpstr>'22925 ARGYLE '!Print_Titles</vt:lpstr>
      <vt:lpstr>'22926 GREENLEAF'!Print_Titles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Dee Brookens</cp:lastModifiedBy>
  <cp:lastPrinted>2025-03-26T17:27:08Z</cp:lastPrinted>
  <dcterms:created xsi:type="dcterms:W3CDTF">2018-01-03T19:56:21Z</dcterms:created>
  <dcterms:modified xsi:type="dcterms:W3CDTF">2025-07-10T19:52:26Z</dcterms:modified>
</cp:coreProperties>
</file>