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Q:\Chicago Department of Transportation\WPA Streets\Bryn Mawr Lawler  Bryn Mawr Knox\Construction\04 IFB\"/>
    </mc:Choice>
  </mc:AlternateContent>
  <xr:revisionPtr revIDLastSave="0" documentId="8_{4AF9D1C5-3EBC-4752-98FD-3128B9B6A6CD}" xr6:coauthVersionLast="47" xr6:coauthVersionMax="47" xr10:uidLastSave="{00000000-0000-0000-0000-000000000000}"/>
  <bookViews>
    <workbookView xWindow="28680" yWindow="-120" windowWidth="29040" windowHeight="15720" activeTab="2" xr2:uid="{00000000-000D-0000-FFFF-FFFF00000000}"/>
  </bookViews>
  <sheets>
    <sheet name="Master Bid Tab" sheetId="1" r:id="rId1"/>
    <sheet name="Award Criteria Figure" sheetId="5" r:id="rId2"/>
    <sheet name="W. Bryn Mawr Ave.-North Knox " sheetId="13" r:id="rId3"/>
    <sheet name="W. Bryn Mawr Ave.-North Lawler" sheetId="12" r:id="rId4"/>
  </sheets>
  <externalReferences>
    <externalReference r:id="rId5"/>
    <externalReference r:id="rId6"/>
  </externalReferences>
  <definedNames>
    <definedName name="_xlnm.Print_Area" localSheetId="1">'Award Criteria Figure'!$A$1:$C$48</definedName>
    <definedName name="_xlnm.Print_Area" localSheetId="0">'Master Bid Tab'!$A$1:$D$39</definedName>
    <definedName name="_xlnm.Print_Area" localSheetId="2">'W. Bryn Mawr Ave.-North Knox '!$A$1:$G$91</definedName>
    <definedName name="_xlnm.Print_Area" localSheetId="3">'W. Bryn Mawr Ave.-North Lawler'!$A$1:$G$91</definedName>
    <definedName name="_xlnm.Print_Titles" localSheetId="2">'W. Bryn Mawr Ave.-North Knox '!$1:$2</definedName>
    <definedName name="_xlnm.Print_Titles" localSheetId="3">'W. Bryn Mawr Ave.-North Lawler'!$1:$2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0" i="13" l="1"/>
  <c r="G89" i="13"/>
  <c r="G88" i="13"/>
  <c r="G87" i="13"/>
  <c r="G86" i="13"/>
  <c r="G85" i="13"/>
  <c r="G84" i="13"/>
  <c r="G83" i="13"/>
  <c r="G82" i="13"/>
  <c r="G81" i="13"/>
  <c r="G80" i="13"/>
  <c r="G79" i="13"/>
  <c r="G78" i="13"/>
  <c r="G77" i="13"/>
  <c r="G76" i="13"/>
  <c r="G75"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G6" i="13"/>
  <c r="G5" i="13"/>
  <c r="G4" i="13"/>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G47" i="12"/>
  <c r="G46" i="12"/>
  <c r="G45" i="12"/>
  <c r="G44" i="12"/>
  <c r="G43" i="12"/>
  <c r="G42" i="12"/>
  <c r="G41" i="12"/>
  <c r="G40" i="12"/>
  <c r="G39" i="12"/>
  <c r="G38" i="12"/>
  <c r="G37" i="12"/>
  <c r="G36" i="12"/>
  <c r="G35" i="12"/>
  <c r="G34" i="12"/>
  <c r="G33" i="12"/>
  <c r="G32" i="12"/>
  <c r="G31" i="12"/>
  <c r="G30" i="12"/>
  <c r="G29" i="12"/>
  <c r="G28" i="12"/>
  <c r="G27" i="12"/>
  <c r="G26" i="12"/>
  <c r="G25" i="12"/>
  <c r="G24" i="12"/>
  <c r="G23" i="12"/>
  <c r="G22" i="12"/>
  <c r="G21" i="12"/>
  <c r="G20" i="12"/>
  <c r="G19" i="12"/>
  <c r="G18" i="12"/>
  <c r="G17" i="12"/>
  <c r="G16" i="12"/>
  <c r="G15" i="12"/>
  <c r="G14" i="12"/>
  <c r="G13" i="12"/>
  <c r="G12" i="12"/>
  <c r="G11" i="12"/>
  <c r="G10" i="12"/>
  <c r="G9" i="12"/>
  <c r="G8" i="12"/>
  <c r="G7" i="12"/>
  <c r="G6" i="12"/>
  <c r="G5" i="12"/>
  <c r="G4" i="12"/>
  <c r="G3" i="12"/>
  <c r="G91" i="12" l="1"/>
  <c r="G3" i="13"/>
  <c r="G91" i="13" l="1"/>
  <c r="D10" i="1" s="1"/>
  <c r="D14" i="1" s="1"/>
  <c r="B2" i="13" l="1"/>
  <c r="B2" i="12"/>
  <c r="D18" i="1" l="1"/>
  <c r="D21" i="1" l="1"/>
  <c r="D24" i="1" s="1"/>
  <c r="C7" i="5" l="1"/>
  <c r="C10" i="5" l="1"/>
  <c r="C22" i="5" l="1"/>
  <c r="C24" i="5" s="1"/>
  <c r="C14" i="5"/>
  <c r="C16" i="5" s="1"/>
  <c r="C30" i="5"/>
  <c r="C32" i="5" s="1"/>
  <c r="C18" i="5"/>
  <c r="C20" i="5" s="1"/>
  <c r="C26" i="5"/>
  <c r="C12" i="5"/>
  <c r="C34" i="5"/>
  <c r="C35" i="5" l="1"/>
  <c r="C36" i="5" s="1"/>
  <c r="C38" i="5" s="1"/>
  <c r="D25" i="1" s="1"/>
</calcChain>
</file>

<file path=xl/sharedStrings.xml><?xml version="1.0" encoding="utf-8"?>
<sst xmlns="http://schemas.openxmlformats.org/spreadsheetml/2006/main" count="593" uniqueCount="249">
  <si>
    <t>PROJECT NAME:</t>
  </si>
  <si>
    <t>Chicago Department of Transporation Works Progress Administration ("WPA") Street Reconstruction</t>
  </si>
  <si>
    <t>LOCATION:</t>
  </si>
  <si>
    <t>CONTRACT NO:</t>
  </si>
  <si>
    <t>PROJECT NO(S):</t>
  </si>
  <si>
    <t>FIRM NAME:</t>
  </si>
  <si>
    <t>BID FORM</t>
  </si>
  <si>
    <t>LINE</t>
  </si>
  <si>
    <t>DESCRIPTION</t>
  </si>
  <si>
    <t>AMOUNT</t>
  </si>
  <si>
    <t>Base Work Only</t>
  </si>
  <si>
    <t>Commission's Contract Contingency</t>
  </si>
  <si>
    <t>Sitework Allowance</t>
  </si>
  <si>
    <t>TOTAL BASE BID</t>
  </si>
  <si>
    <t>Accepted by the Commission</t>
  </si>
  <si>
    <t>TOTAL AMOUNTS</t>
  </si>
  <si>
    <t>GRAND TOTAL AWARD CRITERIA FIGURE - ALL STREETS</t>
  </si>
  <si>
    <r>
      <t xml:space="preserve">SURETY INFORMATION
</t>
    </r>
    <r>
      <rPr>
        <b/>
        <sz val="8"/>
        <color theme="1"/>
        <rFont val="Arial Narrow"/>
        <family val="2"/>
      </rPr>
      <t>(Provide Legal Name and address of Surety)</t>
    </r>
  </si>
  <si>
    <t>Name:</t>
  </si>
  <si>
    <t>Address:</t>
  </si>
  <si>
    <t>BIDDER'S INFORMATION</t>
  </si>
  <si>
    <t>Firm Name:</t>
  </si>
  <si>
    <t>Date:</t>
  </si>
  <si>
    <t>NOTES/INSTRUCTIONS</t>
  </si>
  <si>
    <t>Light Gray</t>
  </si>
  <si>
    <t xml:space="preserve">Base Work Only </t>
  </si>
  <si>
    <t>Light Blue</t>
  </si>
  <si>
    <t xml:space="preserve">Contingency(ies) </t>
  </si>
  <si>
    <t>Light Yellow</t>
  </si>
  <si>
    <t>Allowance(s)</t>
  </si>
  <si>
    <t>Maroon</t>
  </si>
  <si>
    <t>Blue</t>
  </si>
  <si>
    <t>TOTAL BASE WORK ONLY</t>
  </si>
  <si>
    <t>AWARD CRITERA FIGURE FORMULA</t>
  </si>
  <si>
    <t>FORMULA</t>
  </si>
  <si>
    <t>Line 1. (Based on Grand Total Base Bid)</t>
  </si>
  <si>
    <t>Line 2.  Minority Journeyman (Maximum figure 0.70)</t>
  </si>
  <si>
    <t>Line 3.  Multiply Line 2 by Line 1 by 0.04</t>
  </si>
  <si>
    <t>Line 4.  Minority Apprentice (Maximum figure 0.70)</t>
  </si>
  <si>
    <t>Line 5.  Multiply Line 4 by Line 1 by 0.03</t>
  </si>
  <si>
    <t>Line 6.  Minority Laborer (Maximum figure 0.70)</t>
  </si>
  <si>
    <t>Line 7. Multiply Line 6 by Line 1 by 0.01</t>
  </si>
  <si>
    <t>Line 8.  Female Journeyman (Maximum figure 0.15)</t>
  </si>
  <si>
    <t>Line 9. Multiply Line 8 by Line 1 by 0.04</t>
  </si>
  <si>
    <t>Line 10.  Female Apprentice (Maximum figure 0.15)</t>
  </si>
  <si>
    <t>Line 11.  Multiply Line 10 by Line 1 by 0.03</t>
  </si>
  <si>
    <t>Line 12.  Female Laborer (Maximum figure 0.15)</t>
  </si>
  <si>
    <t>Line 13. Multiply Line 12 by Line 1 by 0.01</t>
  </si>
  <si>
    <t>Line 14.  Total of Lines 3, 5, 7, 9, 11, and 13</t>
  </si>
  <si>
    <t xml:space="preserve">Line 15. Total Award Criteria </t>
  </si>
  <si>
    <t>TOTAL AWARD CRITERIA (Line 15)</t>
  </si>
  <si>
    <t>2. Line 1. (Based on Total Base Bid) automatically populates from Bid Form.</t>
  </si>
  <si>
    <t>3. Bidder is to populate Lines 2, 4, 6, 8, 10, and 12 (fields shaded Light Green).</t>
  </si>
  <si>
    <t>4. Lines 2, 4, 6, 8, 10, and 12 are to be entered in decimals.  (ie 5% participation = 0.05, 15% participation = 0.15, 50% participation = .50)</t>
  </si>
  <si>
    <r>
      <t xml:space="preserve">5.  Line 15. </t>
    </r>
    <r>
      <rPr>
        <b/>
        <sz val="11"/>
        <color theme="0"/>
        <rFont val="Arial Narrow"/>
        <family val="2"/>
      </rPr>
      <t>TOTAL AWARD CRITERIA</t>
    </r>
    <r>
      <rPr>
        <sz val="11"/>
        <color theme="0"/>
        <rFont val="Arial Narrow"/>
        <family val="2"/>
      </rPr>
      <t xml:space="preserve"> automatically populates.</t>
    </r>
  </si>
  <si>
    <t>Line</t>
  </si>
  <si>
    <t>Description</t>
  </si>
  <si>
    <t>Unit</t>
  </si>
  <si>
    <t>Estimated Quantity</t>
  </si>
  <si>
    <t>Unit Price</t>
  </si>
  <si>
    <t>Cost</t>
  </si>
  <si>
    <t>EARTH EXCAVATION</t>
  </si>
  <si>
    <t>CU YD</t>
  </si>
  <si>
    <t>20101100C</t>
  </si>
  <si>
    <t>TREE PROTECTION</t>
  </si>
  <si>
    <t>EACH</t>
  </si>
  <si>
    <t>FOOT</t>
  </si>
  <si>
    <t>TRENCH BACKFILL</t>
  </si>
  <si>
    <t>SQ YD</t>
  </si>
  <si>
    <t>SODDING, SALT TOLERANT</t>
  </si>
  <si>
    <t>251K0100C</t>
  </si>
  <si>
    <t>SHREDDED HARDWOOD BARK MULCH</t>
  </si>
  <si>
    <t>INLET FILTERS</t>
  </si>
  <si>
    <t>BITUMINOUS MATERIALS (TACK COAT)</t>
  </si>
  <si>
    <t>POUND</t>
  </si>
  <si>
    <t>TON</t>
  </si>
  <si>
    <t>CAL MONTH</t>
  </si>
  <si>
    <t>42400200C</t>
  </si>
  <si>
    <t>SQ FT</t>
  </si>
  <si>
    <t>42400210C</t>
  </si>
  <si>
    <t>42400800C</t>
  </si>
  <si>
    <t>LINEAR DETECTABLE WARNING TILES (CAST IRON)</t>
  </si>
  <si>
    <t>PAVEMENT REMOVAL</t>
  </si>
  <si>
    <t>COMBINATION CURB AND GUTTER REMOVAL</t>
  </si>
  <si>
    <t>SAW CUTTING PAVEMENT</t>
  </si>
  <si>
    <t>550Z0108C</t>
  </si>
  <si>
    <t>STORM SEWER, EXTRA STRENGTH VITRIFIED CLAY PIPE, TYPE 2, 8 INCH</t>
  </si>
  <si>
    <t>550Z0112C</t>
  </si>
  <si>
    <t>STORM SEWER, EXTRA STRENGTH VITRIFIED CLAY PIPE, TYPE 2, 12 INCH</t>
  </si>
  <si>
    <t>551Z0400C</t>
  </si>
  <si>
    <t>SEWER CLEANING AND TELEVISING</t>
  </si>
  <si>
    <t>60200105C</t>
  </si>
  <si>
    <t>602Z0700C</t>
  </si>
  <si>
    <t>60500050C</t>
  </si>
  <si>
    <t>REMOVING CATCH BASINS</t>
  </si>
  <si>
    <t>606Z0100C</t>
  </si>
  <si>
    <t>CONCRETE CURB, TYPE B</t>
  </si>
  <si>
    <t>670Z0100C</t>
  </si>
  <si>
    <t>ENGINEER'S FIELD OFFICE</t>
  </si>
  <si>
    <t>701Z0300C</t>
  </si>
  <si>
    <t>TRAFFIC CONTROL COMPLETE</t>
  </si>
  <si>
    <t>L SUM</t>
  </si>
  <si>
    <t>724Z0100C</t>
  </si>
  <si>
    <t>REMOVE AND SALVAGE SIGN PANEL</t>
  </si>
  <si>
    <t>724Z0110C</t>
  </si>
  <si>
    <t>729Z0110C</t>
  </si>
  <si>
    <t>SIGN SUPPORT POST, DIG METHOD</t>
  </si>
  <si>
    <t>SIGN SUPPORT POST, DRILL METHOD</t>
  </si>
  <si>
    <t>PROTECTIVE COAT</t>
  </si>
  <si>
    <t>701Z0800C</t>
  </si>
  <si>
    <t>AGGREGATE FOR TEMPORARY ACCESS</t>
  </si>
  <si>
    <t>999X0900C</t>
  </si>
  <si>
    <t>DRIVEWAY AND ALLEY RETURN PAVEMENT REMOVAL (SPECIAL)</t>
  </si>
  <si>
    <t>810Z0265C</t>
  </si>
  <si>
    <t>CONDUIT IN TRENCH, PVC (SCHEDULE 80), 2" DIA.</t>
  </si>
  <si>
    <t>811Z0210C</t>
  </si>
  <si>
    <t>CONDUIT RISER ATTACHED TO POLE, 2"</t>
  </si>
  <si>
    <t>814Z0120C</t>
  </si>
  <si>
    <t>HANDHOLE, ELECTRIC, WITH 24" FRAME AND COVER</t>
  </si>
  <si>
    <t>817Z0220C</t>
  </si>
  <si>
    <t>ELECTRIC CABLE IN CONDUIT, TRIPLEX, 2-1/C NO. 6, 1-1/C NO. 8 GROUND</t>
  </si>
  <si>
    <t>821Z0300C</t>
  </si>
  <si>
    <t>LUMINAIRE, LED, ACORN, ARTERIAL, RESIDENTIAL</t>
  </si>
  <si>
    <t>821Z0860C</t>
  </si>
  <si>
    <t>LUMINAIRE, LED, COBRA HEAD, RESIDENTIAL</t>
  </si>
  <si>
    <t>825Z0200C</t>
  </si>
  <si>
    <t>CONTROLLER, STREET LIGHTING, POLE MOUNTED, CONSTANT POWER, 1-PHASE, 120/240V, 60A</t>
  </si>
  <si>
    <t>83000023C</t>
  </si>
  <si>
    <t>LIGHT POLE, ALUMINUM, DAVIT, 18 FT. M.H., 8 FT DAVIT ARM</t>
  </si>
  <si>
    <t>836Z0210C</t>
  </si>
  <si>
    <t>LIGHT POLE FOUNDATION, METAL, 10" BOLT CIRCLE, 8 5/8" X 5'</t>
  </si>
  <si>
    <t>895Z0100C</t>
  </si>
  <si>
    <t>REMOVE EXISTING STREET LIGHTING EQUIPMENT</t>
  </si>
  <si>
    <t>895Z1100C</t>
  </si>
  <si>
    <t>BREAKDOWN CONCRETE FOUNDATION, LIGHT POLE</t>
  </si>
  <si>
    <t>SOIL DISPOSAL ANALYSIS</t>
  </si>
  <si>
    <t>REGULATED SUBSTANCES PRE-CONSTRUCTION PLAN</t>
  </si>
  <si>
    <t>REGULATED SUBSTANCES FINAL CONSTRUCTION REPORT</t>
  </si>
  <si>
    <t>NON-SPECIAL WASTE DISPOSAL</t>
  </si>
  <si>
    <t>TRENCH BACKFILL, WATERMAIN</t>
  </si>
  <si>
    <t>DUCTILE IRON WATER MAIN TEE, 8" X 8"</t>
  </si>
  <si>
    <t>DUCTILE IRON WATER MAIN FITTINGS 8" 45 DEGREE BEND</t>
  </si>
  <si>
    <t>WATER SERVICE LINE 1"</t>
  </si>
  <si>
    <t>LF</t>
  </si>
  <si>
    <t>FIRE HYDRANTS (SPECIAL - FLUSHING HYDRANT)</t>
  </si>
  <si>
    <t>MANHOLE, 5 FT DIAMETER, TYPE A, FRAME AND CLOSED LID (CITY OF CHICAGO)</t>
  </si>
  <si>
    <t>TRANSITION SLEEVE, 8"</t>
  </si>
  <si>
    <t>WATER SERVICE CONNECTION 1-INCH</t>
  </si>
  <si>
    <t>RESILIENT WEDGE VALVE 8"</t>
  </si>
  <si>
    <r>
      <rPr>
        <sz val="11"/>
        <color theme="1"/>
        <rFont val="Arial Narrow"/>
        <family val="2"/>
      </rPr>
      <t xml:space="preserve">1.  Prior to submitting your bid electronically, please do the following:
    a.	</t>
    </r>
    <r>
      <rPr>
        <b/>
        <sz val="11"/>
        <color theme="1"/>
        <rFont val="Arial Narrow"/>
        <family val="2"/>
      </rPr>
      <t>Ensure</t>
    </r>
    <r>
      <rPr>
        <sz val="11"/>
        <color theme="1"/>
        <rFont val="Arial Narrow"/>
        <family val="2"/>
      </rPr>
      <t xml:space="preserve"> Lines 2, 4, 6, 8, 10, and 12 in the Formula column and the Bidder's Information section have been populated. 
    b.	</t>
    </r>
    <r>
      <rPr>
        <b/>
        <sz val="11"/>
        <color theme="1"/>
        <rFont val="Arial Narrow"/>
        <family val="2"/>
      </rPr>
      <t>Save</t>
    </r>
    <r>
      <rPr>
        <sz val="11"/>
        <color theme="1"/>
        <rFont val="Arial Narrow"/>
        <family val="2"/>
      </rPr>
      <t xml:space="preserve"> the file.
    c.	</t>
    </r>
    <r>
      <rPr>
        <b/>
        <sz val="11"/>
        <color theme="1"/>
        <rFont val="Arial Narrow"/>
        <family val="2"/>
      </rPr>
      <t>Convert</t>
    </r>
    <r>
      <rPr>
        <sz val="11"/>
        <color theme="1"/>
        <rFont val="Arial Narrow"/>
        <family val="2"/>
      </rPr>
      <t xml:space="preserve"> the file to PDF.
    d.	</t>
    </r>
    <r>
      <rPr>
        <b/>
        <sz val="11"/>
        <color theme="1"/>
        <rFont val="Arial Narrow"/>
        <family val="2"/>
      </rPr>
      <t>Include</t>
    </r>
    <r>
      <rPr>
        <sz val="11"/>
        <color theme="1"/>
        <rFont val="Arial Narrow"/>
        <family val="2"/>
      </rPr>
      <t xml:space="preserve"> copy of the Award Criteria Figure worksheet </t>
    </r>
    <r>
      <rPr>
        <b/>
        <sz val="11"/>
        <color theme="1"/>
        <rFont val="Arial Narrow"/>
        <family val="2"/>
      </rPr>
      <t>within</t>
    </r>
    <r>
      <rPr>
        <sz val="11"/>
        <color theme="1"/>
        <rFont val="Arial Narrow"/>
        <family val="2"/>
      </rPr>
      <t xml:space="preserve"> the scanned copy of the bid. 
    e.	</t>
    </r>
    <r>
      <rPr>
        <b/>
        <sz val="11"/>
        <color theme="1"/>
        <rFont val="Arial Narrow"/>
        <family val="2"/>
      </rPr>
      <t>Attach</t>
    </r>
    <r>
      <rPr>
        <sz val="11"/>
        <color theme="1"/>
        <rFont val="Arial Narrow"/>
        <family val="2"/>
      </rPr>
      <t xml:space="preserve"> the PDF AND Excel version, </t>
    </r>
    <r>
      <rPr>
        <b/>
        <sz val="11"/>
        <color theme="1"/>
        <rFont val="Arial Narrow"/>
        <family val="2"/>
      </rPr>
      <t>along with</t>
    </r>
    <r>
      <rPr>
        <sz val="11"/>
        <color theme="1"/>
        <rFont val="Arial Narrow"/>
        <family val="2"/>
      </rPr>
      <t xml:space="preserve"> the scanned copy of the bid.
    f.	</t>
    </r>
    <r>
      <rPr>
        <b/>
        <sz val="11"/>
        <color theme="1"/>
        <rFont val="Arial Narrow"/>
        <family val="2"/>
      </rPr>
      <t>Send email</t>
    </r>
    <r>
      <rPr>
        <sz val="11"/>
        <color theme="1"/>
        <rFont val="Arial Narrow"/>
        <family val="2"/>
      </rPr>
      <t xml:space="preserve"> to: dee.taylor@cityofchicago.org and pbc-procurment@cityofchicago.org.  </t>
    </r>
  </si>
  <si>
    <t>Brick Paver Allowance</t>
  </si>
  <si>
    <t>Grand Total Base Bid</t>
  </si>
  <si>
    <t xml:space="preserve">Grand Total Award Criteria Figure </t>
  </si>
  <si>
    <t>Amount is fixed and will automatically calculate to determine Total Base Bid (Total of all Streets)</t>
  </si>
  <si>
    <t>Amount is fixed and will automatically calculate to determine Total Base Bid (Total of All Streets)</t>
  </si>
  <si>
    <t>*****</t>
  </si>
  <si>
    <t>TREE PLANTING, 2-1/2 INCH TO 3-INCH B&amp;B</t>
  </si>
  <si>
    <t>CDOT3110010</t>
  </si>
  <si>
    <t>SAND CUSHION, VARIABLE DEPTH</t>
  </si>
  <si>
    <t>PORTLAND CEMENT CONCRETE SIDEWALK, 5-INCH</t>
  </si>
  <si>
    <t>PORTLAND CEMENT CONCRETE ADA CURB RAMP, 5-INCH</t>
  </si>
  <si>
    <t>44000100C</t>
  </si>
  <si>
    <t>442Z0200C</t>
  </si>
  <si>
    <t>CATCH BASINS, TYPE A, 4-FOOT DIAMETER, TYPE 1 FRAME, OPEN LID (CITY OF CHICAGO)</t>
  </si>
  <si>
    <t xml:space="preserve">ADDITIONAL MASONRY </t>
  </si>
  <si>
    <t>VERT FT</t>
  </si>
  <si>
    <t>60250200C</t>
  </si>
  <si>
    <t>CATCH BASINS TO BE ADJUSTED</t>
  </si>
  <si>
    <t xml:space="preserve">EACH </t>
  </si>
  <si>
    <t>60255500C</t>
  </si>
  <si>
    <t>MANHOLES TO BE ADJUSTED</t>
  </si>
  <si>
    <t>COMBINATION CONCRETE CURB AND GUTTER, TYPE B-V.12</t>
  </si>
  <si>
    <t>606006050C</t>
  </si>
  <si>
    <t>720Z0300C</t>
  </si>
  <si>
    <t xml:space="preserve">CONSTRUCTION SIGN </t>
  </si>
  <si>
    <t>REMOVE AND SALVAGE SIGN PANEL AND POST ASSEMBLY</t>
  </si>
  <si>
    <t>729Z0120C</t>
  </si>
  <si>
    <t>X2600009</t>
  </si>
  <si>
    <t>SIGN PANEL, TYPE 1, RETROREFLECTIVE, TYPE A - DOUBLE-SIDED</t>
  </si>
  <si>
    <t>X2600010</t>
  </si>
  <si>
    <t>SIGN PANEL, TYPE 1, RETROREFLECTIVE, TYPE A - SINGLE-SIDED</t>
  </si>
  <si>
    <t>DRILL AND GROUT DOWEL AND TIE BARS</t>
  </si>
  <si>
    <t>999X1000C</t>
  </si>
  <si>
    <t>IDOT 56100020</t>
  </si>
  <si>
    <t>IDOT 56109420</t>
  </si>
  <si>
    <t>IDOT 56200300</t>
  </si>
  <si>
    <t>IDOT 56400700</t>
  </si>
  <si>
    <t>IDOT X5620030</t>
  </si>
  <si>
    <t>CY</t>
  </si>
  <si>
    <t>LN FT</t>
  </si>
  <si>
    <t>810Z0300C</t>
  </si>
  <si>
    <t>TRENCH AND BACKFILL WITH SCREENINGS</t>
  </si>
  <si>
    <t>821Z1300C</t>
  </si>
  <si>
    <t>LUMINAIRE NODE, INTERNAL</t>
  </si>
  <si>
    <t xml:space="preserve">ON-SITE MONITORING OF REGULATED SUBSTANCES </t>
  </si>
  <si>
    <t>CAL DA</t>
  </si>
  <si>
    <t>599Z3900C</t>
  </si>
  <si>
    <t>PLUG EXISTING SEWER</t>
  </si>
  <si>
    <t>699Z1400C</t>
  </si>
  <si>
    <t>CATCH BASIN, MANHOLES, WATER VALVES, ROUNDWAYS AND INLETS TO BE CLEANED</t>
  </si>
  <si>
    <t>X0327989</t>
  </si>
  <si>
    <t>REMOVE EXISTING BRICK PAVERS</t>
  </si>
  <si>
    <t>X0540000</t>
  </si>
  <si>
    <t>BRICK PAVERS</t>
  </si>
  <si>
    <t>PORTLAND CEMENT CONCRETE BASE COURSE, 4"</t>
  </si>
  <si>
    <t xml:space="preserve">SQ YD  </t>
  </si>
  <si>
    <t>SIDEWALK REMOVAL</t>
  </si>
  <si>
    <t>C1628</t>
  </si>
  <si>
    <t>W. Bryn Mawr Ave. - N. Knox Ave./ W. Bryn Mawr Ave. - N Lawler Ave.</t>
  </si>
  <si>
    <t xml:space="preserve">W. Bryn Mawr Ave. - North Knox Ave. </t>
  </si>
  <si>
    <t xml:space="preserve">W. Bryn Mawr Ave. - North Lawler Ave. </t>
  </si>
  <si>
    <r>
      <t xml:space="preserve">GRAND TOTAL BASE BID - ALL STREETS (Total of Lines 5 </t>
    </r>
    <r>
      <rPr>
        <sz val="16"/>
        <color theme="5" tint="-0.249977111117893"/>
        <rFont val="Arial Narrow"/>
        <family val="2"/>
      </rPr>
      <t>and</t>
    </r>
    <r>
      <rPr>
        <b/>
        <sz val="16"/>
        <color theme="5" tint="-0.249977111117893"/>
        <rFont val="Arial Narrow"/>
        <family val="2"/>
      </rPr>
      <t xml:space="preserve"> 9)</t>
    </r>
  </si>
  <si>
    <r>
      <t xml:space="preserve">Prior to submitting your bid electronically, please do the following:
1.	</t>
    </r>
    <r>
      <rPr>
        <b/>
        <sz val="10"/>
        <color theme="1"/>
        <rFont val="Arial Narrow"/>
        <family val="2"/>
      </rPr>
      <t>Ensure</t>
    </r>
    <r>
      <rPr>
        <sz val="10"/>
        <color theme="1"/>
        <rFont val="Arial Narrow"/>
        <family val="2"/>
      </rPr>
      <t xml:space="preserve"> BOTH of the TWO (2) Schedule of Prices Worksheets are Complete.
2. </t>
    </r>
    <r>
      <rPr>
        <b/>
        <sz val="10"/>
        <color theme="1"/>
        <rFont val="Arial Narrow"/>
        <family val="2"/>
      </rPr>
      <t>Ensure</t>
    </r>
    <r>
      <rPr>
        <sz val="10"/>
        <color theme="1"/>
        <rFont val="Arial Narrow"/>
        <family val="2"/>
      </rPr>
      <t xml:space="preserve"> Award Criteria Worksheet is Complete.
3. </t>
    </r>
    <r>
      <rPr>
        <b/>
        <sz val="10"/>
        <color theme="1"/>
        <rFont val="Arial Narrow"/>
        <family val="2"/>
      </rPr>
      <t>Ensure</t>
    </r>
    <r>
      <rPr>
        <sz val="10"/>
        <color theme="1"/>
        <rFont val="Arial Narrow"/>
        <family val="2"/>
      </rPr>
      <t xml:space="preserve"> Surety Information section, and Bidder's Information section have been populated.
4.	</t>
    </r>
    <r>
      <rPr>
        <b/>
        <sz val="10"/>
        <color theme="1"/>
        <rFont val="Arial Narrow"/>
        <family val="2"/>
      </rPr>
      <t>Save</t>
    </r>
    <r>
      <rPr>
        <sz val="10"/>
        <color theme="1"/>
        <rFont val="Arial Narrow"/>
        <family val="2"/>
      </rPr>
      <t xml:space="preserve"> the file.
5.	</t>
    </r>
    <r>
      <rPr>
        <b/>
        <sz val="10"/>
        <color theme="1"/>
        <rFont val="Arial Narrow"/>
        <family val="2"/>
      </rPr>
      <t>Convert</t>
    </r>
    <r>
      <rPr>
        <sz val="10"/>
        <color theme="1"/>
        <rFont val="Arial Narrow"/>
        <family val="2"/>
      </rPr>
      <t xml:space="preserve"> the file to PDF.
6.	</t>
    </r>
    <r>
      <rPr>
        <b/>
        <sz val="10"/>
        <color theme="1"/>
        <rFont val="Arial Narrow"/>
        <family val="2"/>
      </rPr>
      <t>Include</t>
    </r>
    <r>
      <rPr>
        <sz val="10"/>
        <color theme="1"/>
        <rFont val="Arial Narrow"/>
        <family val="2"/>
      </rPr>
      <t xml:space="preserve"> copy of the Bid Form and Schedule of Prices </t>
    </r>
    <r>
      <rPr>
        <b/>
        <sz val="10"/>
        <color theme="1"/>
        <rFont val="Arial Narrow"/>
        <family val="2"/>
      </rPr>
      <t>within</t>
    </r>
    <r>
      <rPr>
        <sz val="10"/>
        <color theme="1"/>
        <rFont val="Arial Narrow"/>
        <family val="2"/>
      </rPr>
      <t xml:space="preserve"> the scanned copy of the bid. 
7.	</t>
    </r>
    <r>
      <rPr>
        <b/>
        <sz val="10"/>
        <color theme="1"/>
        <rFont val="Arial Narrow"/>
        <family val="2"/>
      </rPr>
      <t>Attach</t>
    </r>
    <r>
      <rPr>
        <sz val="10"/>
        <color theme="1"/>
        <rFont val="Arial Narrow"/>
        <family val="2"/>
      </rPr>
      <t xml:space="preserve"> the PDF version AND the Excel file, </t>
    </r>
    <r>
      <rPr>
        <b/>
        <sz val="10"/>
        <color theme="1"/>
        <rFont val="Arial Narrow"/>
        <family val="2"/>
      </rPr>
      <t>along with</t>
    </r>
    <r>
      <rPr>
        <sz val="10"/>
        <color theme="1"/>
        <rFont val="Arial Narrow"/>
        <family val="2"/>
      </rPr>
      <t xml:space="preserve"> the scanned copy of the bid.
8.	</t>
    </r>
    <r>
      <rPr>
        <b/>
        <sz val="10"/>
        <color theme="1"/>
        <rFont val="Arial Narrow"/>
        <family val="2"/>
      </rPr>
      <t>Send email</t>
    </r>
    <r>
      <rPr>
        <sz val="10"/>
        <color theme="1"/>
        <rFont val="Arial Narrow"/>
        <family val="2"/>
      </rPr>
      <t xml:space="preserve"> to: dee.taylor@cityofchicago.org and pbc-procurement@cityofchicago.org</t>
    </r>
  </si>
  <si>
    <t>Equals Total of Lines 5 and 9.   Grand Total Base Bid automatically populates.</t>
  </si>
  <si>
    <t>Based on Line 10 (Grand Total Base Bid figure).  Grand Total Award Criteria Figure (Line 11) automatically populates from Award Criteria Figure Worksheet.</t>
  </si>
  <si>
    <r>
      <rPr>
        <b/>
        <sz val="14"/>
        <rFont val="Arial Narrow"/>
        <family val="2"/>
      </rPr>
      <t xml:space="preserve">SCHEDULE OF PRICES </t>
    </r>
    <r>
      <rPr>
        <b/>
        <sz val="10"/>
        <rFont val="Arial Narrow"/>
        <family val="2"/>
      </rPr>
      <t xml:space="preserve">
CHICAGO DEPARTMENT OF TRANSPORTATION WORKS PROGRESS ADMINISTRATION ("WPA") STREET RECONSTRUCTION
LOCATION: W. Bryn Mawr Avenue-N. Lawler Avenue (from N. Lawler Avenue-N. LaPorte Avenue to Edens Parkway)
 CDOT PROJECT NO.:</t>
    </r>
    <r>
      <rPr>
        <b/>
        <sz val="10"/>
        <color rgb="FFFF0000"/>
        <rFont val="Arial Narrow"/>
        <family val="2"/>
      </rPr>
      <t xml:space="preserve"> </t>
    </r>
    <r>
      <rPr>
        <b/>
        <sz val="10"/>
        <color theme="1"/>
        <rFont val="Arial Narrow"/>
        <family val="2"/>
      </rPr>
      <t>B-5-253</t>
    </r>
    <r>
      <rPr>
        <b/>
        <sz val="10"/>
        <rFont val="Arial Narrow"/>
        <family val="2"/>
      </rPr>
      <t xml:space="preserve"> PBC PROJECT NO.: 22813
PBC CONTRACT: C1628</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</si>
  <si>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r>
      <rPr>
        <b/>
        <sz val="14"/>
        <rFont val="Arial Narrow"/>
        <family val="2"/>
      </rPr>
      <t xml:space="preserve">SCHEDULE OF PRICES </t>
    </r>
    <r>
      <rPr>
        <b/>
        <sz val="10"/>
        <rFont val="Arial Narrow"/>
        <family val="2"/>
      </rPr>
      <t xml:space="preserve">
CHICAGO DEPARTMENT OF TRANSPORTATION WORKS PROGRESS ADMINISTRATION ("WPA") STREET RECONSTRUCTION
LOCATION: W. Bryn Mawr Avenue (from N. Knox Avenue to Dead End West) 
 CDOT PROJECT NO.:</t>
    </r>
    <r>
      <rPr>
        <b/>
        <sz val="10"/>
        <color theme="1"/>
        <rFont val="Arial Narrow"/>
        <family val="2"/>
      </rPr>
      <t xml:space="preserve"> B-5-254</t>
    </r>
    <r>
      <rPr>
        <b/>
        <sz val="10"/>
        <rFont val="Arial Narrow"/>
        <family val="2"/>
      </rPr>
      <t xml:space="preserve">  PBC PROJECT NO.: 22813
PBC CONTRACT: C1628</t>
    </r>
    <r>
      <rPr>
        <sz val="10"/>
        <rFont val="Arial Narrow"/>
        <family val="2"/>
      </rPr>
      <t xml:space="preserve">
Bidder's pricing for each line item should carry its share of the costs of work, plus its share of overhead and profit. Bidders should avoid nominal pricing for some lines and enhanced pricing for other lines.
Bids that the PBC considers to be materially unbalanced will be rejected.</t>
    </r>
  </si>
  <si>
    <t>TOTAL FOR 22813/B-5-254 -  W. Bryn Mawr Ave.-North Knox Ave.</t>
  </si>
  <si>
    <t>TOTAL FOR 22813/B-5-253-  W. Bryn Mawr Ave.-North Lawler Ave.</t>
  </si>
  <si>
    <t>TOPSOIL FURNISH AND PLACE, 4"</t>
  </si>
  <si>
    <t>SUB-BASE GRANULAR MATERIAL, TYPE B, 6"</t>
  </si>
  <si>
    <t>PORTLAND CEMENT CONCRETE BASE COURSE, 7"</t>
  </si>
  <si>
    <t>LEVELING BINDER (HAND METHOD), N50</t>
  </si>
  <si>
    <t xml:space="preserve">LEVELING BINDER (MACHINE METHOD), N50 </t>
  </si>
  <si>
    <t>HOT-MIX ASPHALT SURFACE COURSE, IL-9.5, MIX "D", N50</t>
  </si>
  <si>
    <t>PORTLAND CEMENT CONCRETE PAVEMENT 8"</t>
  </si>
  <si>
    <t>PORTLAND CEMENT CONCRETE DRIVEWAY PAVEMENT, 8"</t>
  </si>
  <si>
    <t>MANHOLES, TYPE B, 4'-DIAMETER, FRAME AND OPEN LID (CITY OF CHICAGO)</t>
  </si>
  <si>
    <t>THERMOPLASTIC PAVEMENT MARKING-LINE 6"</t>
  </si>
  <si>
    <t>THERMOPLASTIC PAVEMENT MARKING-LINE 24"</t>
  </si>
  <si>
    <t>CDOT 561Z0200C</t>
  </si>
  <si>
    <t>WATER MAIN INSALLED IN OPEN CUT, 8"</t>
  </si>
  <si>
    <t>CDOT 56105000C</t>
  </si>
  <si>
    <t>WATER VALVE, 8"</t>
  </si>
  <si>
    <t>CDOT 60221100C</t>
  </si>
  <si>
    <t>CDOT 561Z0603C</t>
  </si>
  <si>
    <t>CDOT 565Z0700C</t>
  </si>
  <si>
    <t>WATER SERVICE SHUT OFF BOX REMOVALE AND REPLACEMENT</t>
  </si>
  <si>
    <t>CDOT 208Z0200C</t>
  </si>
  <si>
    <t>810Z0280C</t>
  </si>
  <si>
    <t>CONDUIT, DIRECTIONAL BORED, COILABLE NONMETALLIC CONDUIT, SCHEDULE 80, 1 1/4" DIA.</t>
  </si>
  <si>
    <t>810Z0285C</t>
  </si>
  <si>
    <t>CONDUIT, DIRECTIONAL BORED, COILABLE NONMETALLIC CONDUIT, SCHEDULE 80, 2" DIA.</t>
  </si>
  <si>
    <t>CABLE ANTI-THEFT DEVICE FOR HELIX FOUNDATIONS</t>
  </si>
  <si>
    <r>
      <t xml:space="preserve">Bidders MUST use the Excel File available to bidders from the Cross Rhodes Planroom </t>
    </r>
    <r>
      <rPr>
        <b/>
        <sz val="12"/>
        <color rgb="FF0070C0"/>
        <rFont val="Arial Narrow"/>
        <family val="2"/>
      </rPr>
      <t>(https://www.x-rhodesplanroom.com/)</t>
    </r>
    <r>
      <rPr>
        <b/>
        <sz val="12"/>
        <color theme="1" tint="0.34998626667073579"/>
        <rFont val="Arial Narrow"/>
        <family val="2"/>
      </rPr>
      <t xml:space="preserve"> or the
PBC Website</t>
    </r>
    <r>
      <rPr>
        <b/>
        <sz val="12"/>
        <color theme="3" tint="0.39997558519241921"/>
        <rFont val="Arial Narrow"/>
        <family val="2"/>
      </rPr>
      <t xml:space="preserve"> (https://pbcchicago.com/opportunities/cdotwpawbrynmawrnknoxandwbrynmawrnlawler/) </t>
    </r>
    <r>
      <rPr>
        <b/>
        <sz val="12"/>
        <color theme="1" tint="0.34998626667073579"/>
        <rFont val="Arial Narrow"/>
        <family val="2"/>
      </rPr>
      <t>to ensure accurate calculations for the Total Base Bid and Total Award Criteria.
Please follow instructions on the Bid Form (below) for Electronic Submission.</t>
    </r>
  </si>
  <si>
    <t>Base Work Only automatically poulates from each Schedule of Prices Worksheet (Line 89)</t>
  </si>
  <si>
    <t xml:space="preserve">W. Bryn Mawr Ave. - N. Lawler Ave. </t>
  </si>
  <si>
    <t xml:space="preserve">W. Bryn Mawr Ave. -
N. Knox Ave. </t>
  </si>
  <si>
    <t>W. Bryn Mawr Ave. - N. Knox Ave./W. Bryn Mawr Ave. - N Lawler 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</si>
</sst>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49" x14ac:knownFonts="1">
    <font>
      <sz val="11"/>
      <color theme="1"/>
      <name val="Calibri"/>
      <family val="2"/>
      <scheme val="minor"/>
    </font>
    <font>
      <sz val="11"/>
      <color theme="1"/>
      <name val="Arial Narrow"/>
      <family val="2"/>
    </font>
    <font>
      <b/>
      <sz val="14"/>
      <color theme="0"/>
      <name val="Arial Narrow"/>
      <family val="2"/>
    </font>
    <font>
      <b/>
      <sz val="14"/>
      <color theme="1"/>
      <name val="Arial Narrow"/>
      <family val="2"/>
    </font>
    <font>
      <b/>
      <sz val="11"/>
      <color theme="8" tint="-0.499984740745262"/>
      <name val="Arial Narrow"/>
      <family val="2"/>
    </font>
    <font>
      <sz val="14"/>
      <color theme="1"/>
      <name val="Arial Narrow"/>
      <family val="2"/>
    </font>
    <font>
      <b/>
      <sz val="14"/>
      <color theme="8" tint="-0.499984740745262"/>
      <name val="Arial Narrow"/>
      <family val="2"/>
    </font>
    <font>
      <b/>
      <sz val="14"/>
      <color rgb="FF0070C0"/>
      <name val="Arial Narrow"/>
      <family val="2"/>
    </font>
    <font>
      <sz val="18"/>
      <color theme="1"/>
      <name val="Arial Narrow"/>
      <family val="2"/>
    </font>
    <font>
      <sz val="28"/>
      <color theme="5" tint="-0.499984740745262"/>
      <name val="Arial Narrow"/>
      <family val="2"/>
    </font>
    <font>
      <sz val="10"/>
      <name val="Arial"/>
      <family val="2"/>
    </font>
    <font>
      <sz val="11"/>
      <color theme="1"/>
      <name val="Calibri"/>
      <family val="2"/>
      <scheme val="minor"/>
    </font>
    <font>
      <sz val="11"/>
      <color theme="0"/>
      <name val="Calibri"/>
      <family val="2"/>
      <scheme val="minor"/>
    </font>
    <font>
      <b/>
      <sz val="12"/>
      <color theme="0"/>
      <name val="Arial Narrow"/>
      <family val="2"/>
    </font>
    <font>
      <b/>
      <sz val="14"/>
      <name val="Arial Narrow"/>
      <family val="2"/>
    </font>
    <font>
      <b/>
      <sz val="20"/>
      <name val="Arial Narrow"/>
      <family val="2"/>
    </font>
    <font>
      <b/>
      <sz val="20"/>
      <color theme="0"/>
      <name val="Arial Narrow"/>
      <family val="2"/>
    </font>
    <font>
      <b/>
      <sz val="11"/>
      <color theme="0"/>
      <name val="Arial Narrow"/>
      <family val="2"/>
    </font>
    <font>
      <b/>
      <sz val="14"/>
      <color theme="1"/>
      <name val="Calibri"/>
      <family val="2"/>
      <scheme val="minor"/>
    </font>
    <font>
      <b/>
      <sz val="12"/>
      <color theme="8" tint="-0.499984740745262"/>
      <name val="Arial Narrow"/>
      <family val="2"/>
    </font>
    <font>
      <b/>
      <sz val="11"/>
      <color theme="1"/>
      <name val="Arial Narrow"/>
      <family val="2"/>
    </font>
    <font>
      <sz val="11"/>
      <color theme="0"/>
      <name val="Arial Narrow"/>
      <family val="2"/>
    </font>
    <font>
      <b/>
      <sz val="16"/>
      <color theme="0"/>
      <name val="Arial Narrow"/>
      <family val="2"/>
    </font>
    <font>
      <b/>
      <sz val="8"/>
      <color theme="1"/>
      <name val="Arial Narrow"/>
      <family val="2"/>
    </font>
    <font>
      <sz val="10"/>
      <color theme="1"/>
      <name val="Arial Narrow"/>
      <family val="2"/>
    </font>
    <font>
      <b/>
      <sz val="10"/>
      <color theme="1"/>
      <name val="Arial Narrow"/>
      <family val="2"/>
    </font>
    <font>
      <sz val="10"/>
      <name val="Arial Narrow"/>
      <family val="2"/>
    </font>
    <font>
      <sz val="10"/>
      <color theme="0"/>
      <name val="Arial Narrow"/>
      <family val="2"/>
    </font>
    <font>
      <sz val="10"/>
      <color rgb="FF000000"/>
      <name val="Times New Roman"/>
      <family val="1"/>
    </font>
    <font>
      <b/>
      <sz val="14"/>
      <color theme="7" tint="-0.499984740745262"/>
      <name val="Arial Narrow"/>
      <family val="2"/>
    </font>
    <font>
      <b/>
      <sz val="16"/>
      <color theme="5" tint="-0.249977111117893"/>
      <name val="Arial Narrow"/>
      <family val="2"/>
    </font>
    <font>
      <b/>
      <sz val="16"/>
      <color theme="3" tint="-0.249977111117893"/>
      <name val="Arial Narrow"/>
      <family val="2"/>
    </font>
    <font>
      <b/>
      <sz val="16"/>
      <color theme="1" tint="4.9989318521683403E-2"/>
      <name val="Arial Narrow"/>
      <family val="2"/>
    </font>
    <font>
      <b/>
      <sz val="22"/>
      <color theme="1" tint="4.9989318521683403E-2"/>
      <name val="Arial Narrow"/>
      <family val="2"/>
    </font>
    <font>
      <b/>
      <sz val="18"/>
      <color theme="1" tint="4.9989318521683403E-2"/>
      <name val="Arial Narrow"/>
      <family val="2"/>
    </font>
    <font>
      <b/>
      <sz val="12"/>
      <color theme="1" tint="0.34998626667073579"/>
      <name val="Arial Narrow"/>
      <family val="2"/>
    </font>
    <font>
      <b/>
      <sz val="10"/>
      <name val="Arial Narrow"/>
      <family val="2"/>
    </font>
    <font>
      <b/>
      <sz val="8"/>
      <color theme="0"/>
      <name val="Arial"/>
      <family val="2"/>
    </font>
    <font>
      <sz val="11"/>
      <color rgb="FF0070C0"/>
      <name val="Arial Narrow"/>
      <family val="2"/>
    </font>
    <font>
      <b/>
      <sz val="18"/>
      <color rgb="FF0070C0"/>
      <name val="Arial Narrow"/>
      <family val="2"/>
    </font>
    <font>
      <b/>
      <sz val="14"/>
      <color theme="1" tint="4.9989318521683403E-2"/>
      <name val="Arial Narrow"/>
      <family val="2"/>
    </font>
    <font>
      <b/>
      <sz val="10"/>
      <color rgb="FFFF0000"/>
      <name val="Arial Narrow"/>
      <family val="2"/>
    </font>
    <font>
      <sz val="16"/>
      <color theme="5" tint="-0.249977111117893"/>
      <name val="Arial Narrow"/>
      <family val="2"/>
    </font>
    <font>
      <sz val="18"/>
      <color theme="8" tint="-0.499984740745262"/>
      <name val="Arial Narrow"/>
      <family val="2"/>
    </font>
    <font>
      <sz val="11"/>
      <color rgb="FF000000"/>
      <name val="Arial Narrow"/>
      <family val="2"/>
    </font>
    <font>
      <sz val="11"/>
      <name val="Arial Narrow"/>
      <family val="2"/>
    </font>
    <font>
      <b/>
      <sz val="12"/>
      <color rgb="FF0070C0"/>
      <name val="Arial Narrow"/>
      <family val="2"/>
    </font>
    <font>
      <b/>
      <sz val="12"/>
      <color theme="3" tint="0.39997558519241921"/>
      <name val="Arial Narrow"/>
      <family val="2"/>
    </font>
    <font>
      <b/>
      <sz val="11"/>
      <color theme="7" tint="-0.499984740745262"/>
      <name val="Arial Narrow"/>
      <family val="2"/>
    </font>
  </fonts>
  <fills count="24">
    <fill>
      <patternFill patternType="none"/>
    </fill>
    <fill>
      <patternFill patternType="gray125"/>
    </fill>
    <fill>
      <patternFill patternType="solid">
        <fgColor theme="8" tint="-0.499984740745262"/>
        <bgColor indexed="64"/>
      </patternFill>
    </fill>
    <fill>
      <patternFill patternType="solid">
        <fgColor theme="8" tint="0.59999389629810485"/>
        <bgColor indexed="64"/>
      </patternFill>
    </fill>
    <fill>
      <patternFill patternType="solid">
        <fgColor theme="7" tint="-0.49998474074526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9"/>
        <bgColor indexed="64"/>
      </patternFill>
    </fill>
    <fill>
      <patternFill patternType="solid">
        <fgColor rgb="FFE5F5FF"/>
        <bgColor indexed="64"/>
      </patternFill>
    </fill>
    <fill>
      <patternFill patternType="solid">
        <fgColor theme="0" tint="-0.14999847407452621"/>
        <bgColor indexed="64"/>
      </patternFill>
    </fill>
    <fill>
      <patternFill patternType="solid">
        <fgColor rgb="FFFFFFCC"/>
        <bgColor indexed="64"/>
      </patternFill>
    </fill>
    <fill>
      <patternFill patternType="solid">
        <fgColor rgb="FFB7DEE8"/>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1" tint="4.9989318521683403E-2"/>
        <bgColor indexed="64"/>
      </patternFill>
    </fill>
    <fill>
      <patternFill patternType="solid">
        <fgColor theme="5" tint="-0.499984740745262"/>
        <bgColor indexed="64"/>
      </patternFill>
    </fill>
    <fill>
      <patternFill patternType="solid">
        <fgColor theme="3" tint="-0.499984740745262"/>
        <bgColor indexed="64"/>
      </patternFill>
    </fill>
  </fills>
  <borders count="80">
    <border>
      <left/>
      <right/>
      <top/>
      <bottom/>
      <diagonal/>
    </border>
    <border>
      <left style="medium">
        <color theme="0" tint="-0.24994659260841701"/>
      </left>
      <right/>
      <top style="medium">
        <color theme="0" tint="-0.24994659260841701"/>
      </top>
      <bottom/>
      <diagonal/>
    </border>
    <border>
      <left/>
      <right/>
      <top style="medium">
        <color theme="0" tint="-0.24994659260841701"/>
      </top>
      <bottom/>
      <diagonal/>
    </border>
    <border>
      <left style="medium">
        <color theme="0" tint="-0.24994659260841701"/>
      </left>
      <right/>
      <top/>
      <bottom/>
      <diagonal/>
    </border>
    <border>
      <left style="medium">
        <color theme="0" tint="-0.24994659260841701"/>
      </left>
      <right/>
      <top/>
      <bottom style="medium">
        <color theme="0" tint="-0.24994659260841701"/>
      </bottom>
      <diagonal/>
    </border>
    <border>
      <left/>
      <right/>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
      <left/>
      <right/>
      <top style="medium">
        <color theme="0" tint="-0.24994659260841701"/>
      </top>
      <bottom style="medium">
        <color theme="0" tint="-0.24994659260841701"/>
      </bottom>
      <diagonal/>
    </border>
    <border>
      <left style="medium">
        <color theme="0" tint="-0.24994659260841701"/>
      </left>
      <right/>
      <top/>
      <bottom style="hair">
        <color theme="0" tint="-0.24994659260841701"/>
      </bottom>
      <diagonal/>
    </border>
    <border>
      <left/>
      <right/>
      <top/>
      <bottom style="hair">
        <color theme="0" tint="-0.24994659260841701"/>
      </bottom>
      <diagonal/>
    </border>
    <border>
      <left style="medium">
        <color theme="0" tint="-0.24994659260841701"/>
      </left>
      <right/>
      <top style="hair">
        <color theme="0" tint="-0.24994659260841701"/>
      </top>
      <bottom style="hair">
        <color theme="0" tint="-0.24994659260841701"/>
      </bottom>
      <diagonal/>
    </border>
    <border>
      <left/>
      <right/>
      <top style="hair">
        <color theme="0" tint="-0.24994659260841701"/>
      </top>
      <bottom style="hair">
        <color theme="0" tint="-0.24994659260841701"/>
      </bottom>
      <diagonal/>
    </border>
    <border>
      <left style="medium">
        <color theme="0" tint="-0.24994659260841701"/>
      </left>
      <right/>
      <top style="thin">
        <color theme="0" tint="-0.24994659260841701"/>
      </top>
      <bottom style="hair">
        <color theme="0" tint="-0.14996795556505021"/>
      </bottom>
      <diagonal/>
    </border>
    <border>
      <left/>
      <right/>
      <top style="thin">
        <color theme="0" tint="-0.24994659260841701"/>
      </top>
      <bottom style="hair">
        <color theme="0" tint="-0.14996795556505021"/>
      </bottom>
      <diagonal/>
    </border>
    <border>
      <left/>
      <right style="medium">
        <color theme="0" tint="-0.24994659260841701"/>
      </right>
      <top style="medium">
        <color theme="0" tint="-0.24994659260841701"/>
      </top>
      <bottom style="medium">
        <color theme="0" tint="-0.24994659260841701"/>
      </bottom>
      <diagonal/>
    </border>
    <border>
      <left/>
      <right/>
      <top style="medium">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medium">
        <color theme="0" tint="-0.24994659260841701"/>
      </bottom>
      <diagonal/>
    </border>
    <border>
      <left style="thin">
        <color theme="0" tint="-0.24994659260841701"/>
      </left>
      <right style="thin">
        <color theme="0" tint="-0.24994659260841701"/>
      </right>
      <top style="medium">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thin">
        <color theme="8" tint="-0.499984740745262"/>
      </right>
      <top style="medium">
        <color theme="8" tint="-0.499984740745262"/>
      </top>
      <bottom style="thin">
        <color theme="8" tint="-0.499984740745262"/>
      </bottom>
      <diagonal/>
    </border>
    <border>
      <left style="thin">
        <color theme="8" tint="-0.499984740745262"/>
      </left>
      <right style="medium">
        <color theme="8" tint="-0.499984740745262"/>
      </right>
      <top style="medium">
        <color theme="8" tint="-0.499984740745262"/>
      </top>
      <bottom style="thin">
        <color theme="8" tint="-0.499984740745262"/>
      </bottom>
      <diagonal/>
    </border>
    <border>
      <left/>
      <right/>
      <top style="medium">
        <color theme="7" tint="-0.499984740745262"/>
      </top>
      <bottom style="medium">
        <color theme="7" tint="-0.499984740745262"/>
      </bottom>
      <diagonal/>
    </border>
    <border>
      <left/>
      <right style="medium">
        <color theme="7" tint="-0.499984740745262"/>
      </right>
      <top style="medium">
        <color theme="7" tint="-0.499984740745262"/>
      </top>
      <bottom style="medium">
        <color theme="7" tint="-0.499984740745262"/>
      </bottom>
      <diagonal/>
    </border>
    <border>
      <left/>
      <right/>
      <top style="medium">
        <color theme="8" tint="-0.499984740745262"/>
      </top>
      <bottom style="medium">
        <color theme="8" tint="-0.499984740745262"/>
      </bottom>
      <diagonal/>
    </border>
    <border>
      <left style="medium">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thin">
        <color theme="7" tint="-0.499984740745262"/>
      </right>
      <top style="medium">
        <color theme="7" tint="-0.499984740745262"/>
      </top>
      <bottom style="thin">
        <color theme="7" tint="-0.499984740745262"/>
      </bottom>
      <diagonal/>
    </border>
    <border>
      <left style="thin">
        <color theme="7" tint="-0.499984740745262"/>
      </left>
      <right style="medium">
        <color theme="7" tint="-0.499984740745262"/>
      </right>
      <top style="medium">
        <color theme="7" tint="-0.499984740745262"/>
      </top>
      <bottom style="thin">
        <color theme="7"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24994659260841701"/>
      </bottom>
      <diagonal/>
    </border>
    <border>
      <left/>
      <right style="medium">
        <color theme="0" tint="-0.499984740745262"/>
      </right>
      <top/>
      <bottom style="medium">
        <color theme="0" tint="-0.24994659260841701"/>
      </bottom>
      <diagonal/>
    </border>
    <border>
      <left style="medium">
        <color theme="0" tint="-0.499984740745262"/>
      </left>
      <right/>
      <top style="medium">
        <color theme="0" tint="-0.24994659260841701"/>
      </top>
      <bottom style="medium">
        <color theme="0" tint="-0.24994659260841701"/>
      </bottom>
      <diagonal/>
    </border>
    <border>
      <left/>
      <right style="medium">
        <color theme="0" tint="-0.499984740745262"/>
      </right>
      <top style="medium">
        <color theme="0" tint="-0.24994659260841701"/>
      </top>
      <bottom style="medium">
        <color theme="0" tint="-0.24994659260841701"/>
      </bottom>
      <diagonal/>
    </border>
    <border>
      <left/>
      <right style="medium">
        <color theme="0" tint="-0.499984740745262"/>
      </right>
      <top style="medium">
        <color theme="0" tint="-0.24994659260841701"/>
      </top>
      <bottom/>
      <diagonal/>
    </border>
    <border>
      <left style="medium">
        <color theme="0" tint="-0.499984740745262"/>
      </left>
      <right style="medium">
        <color theme="0" tint="-0.24994659260841701"/>
      </right>
      <top/>
      <bottom/>
      <diagonal/>
    </border>
    <border>
      <left/>
      <right style="medium">
        <color theme="0" tint="-0.499984740745262"/>
      </right>
      <top/>
      <bottom style="hair">
        <color theme="0" tint="-0.24994659260841701"/>
      </bottom>
      <diagonal/>
    </border>
    <border>
      <left/>
      <right style="medium">
        <color theme="0" tint="-0.499984740745262"/>
      </right>
      <top style="hair">
        <color theme="0" tint="-0.14996795556505021"/>
      </top>
      <bottom style="hair">
        <color theme="0" tint="-0.14996795556505021"/>
      </bottom>
      <diagonal/>
    </border>
    <border>
      <left style="medium">
        <color theme="0" tint="-0.499984740745262"/>
      </left>
      <right style="medium">
        <color theme="0" tint="-0.24994659260841701"/>
      </right>
      <top/>
      <bottom style="medium">
        <color theme="0" tint="-0.24994659260841701"/>
      </bottom>
      <diagonal/>
    </border>
    <border>
      <left style="medium">
        <color theme="0" tint="-0.499984740745262"/>
      </left>
      <right style="medium">
        <color theme="0" tint="-0.24994659260841701"/>
      </right>
      <top style="medium">
        <color theme="0" tint="-0.24994659260841701"/>
      </top>
      <bottom style="medium">
        <color theme="0" tint="-0.24994659260841701"/>
      </bottom>
      <diagonal/>
    </border>
    <border>
      <left/>
      <right style="medium">
        <color theme="0" tint="-0.499984740745262"/>
      </right>
      <top style="thin">
        <color theme="0" tint="-0.24994659260841701"/>
      </top>
      <bottom style="medium">
        <color theme="0" tint="-0.24994659260841701"/>
      </bottom>
      <diagonal/>
    </border>
    <border>
      <left/>
      <right style="medium">
        <color theme="0" tint="-0.499984740745262"/>
      </right>
      <top style="medium">
        <color theme="0" tint="-0.24994659260841701"/>
      </top>
      <bottom style="thin">
        <color theme="0" tint="-0.24994659260841701"/>
      </bottom>
      <diagonal/>
    </border>
    <border>
      <left/>
      <right style="medium">
        <color theme="0" tint="-0.499984740745262"/>
      </right>
      <top style="thin">
        <color theme="0" tint="-0.24994659260841701"/>
      </top>
      <bottom style="thin">
        <color theme="0" tint="-0.24994659260841701"/>
      </bottom>
      <diagonal/>
    </border>
    <border>
      <left style="medium">
        <color theme="0" tint="-0.499984740745262"/>
      </left>
      <right/>
      <top style="medium">
        <color theme="0" tint="-0.24994659260841701"/>
      </top>
      <bottom/>
      <diagonal/>
    </border>
    <border>
      <left style="medium">
        <color theme="0" tint="-0.499984740745262"/>
      </left>
      <right style="thin">
        <color theme="0" tint="-0.24994659260841701"/>
      </right>
      <top style="medium">
        <color theme="0" tint="-0.24994659260841701"/>
      </top>
      <bottom style="thin">
        <color theme="0" tint="-0.24994659260841701"/>
      </bottom>
      <diagonal/>
    </border>
    <border>
      <left style="thin">
        <color theme="0" tint="-0.24994659260841701"/>
      </left>
      <right style="medium">
        <color theme="0" tint="-0.499984740745262"/>
      </right>
      <top style="medium">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thin">
        <color theme="0" tint="-0.24994659260841701"/>
      </bottom>
      <diagonal/>
    </border>
    <border>
      <left style="medium">
        <color theme="0" tint="-0.499984740745262"/>
      </left>
      <right style="thin">
        <color theme="0" tint="-0.24994659260841701"/>
      </right>
      <top style="thin">
        <color theme="0" tint="-0.24994659260841701"/>
      </top>
      <bottom style="medium">
        <color theme="0" tint="-0.499984740745262"/>
      </bottom>
      <diagonal/>
    </border>
    <border>
      <left style="thin">
        <color theme="0" tint="-0.24994659260841701"/>
      </left>
      <right style="thin">
        <color theme="0" tint="-0.24994659260841701"/>
      </right>
      <top style="thin">
        <color theme="0" tint="-0.24994659260841701"/>
      </top>
      <bottom style="medium">
        <color theme="0" tint="-0.499984740745262"/>
      </bottom>
      <diagonal/>
    </border>
    <border>
      <left style="thin">
        <color theme="0" tint="-0.24994659260841701"/>
      </left>
      <right/>
      <top style="thin">
        <color theme="0" tint="-0.24994659260841701"/>
      </top>
      <bottom style="medium">
        <color theme="0" tint="-0.499984740745262"/>
      </bottom>
      <diagonal/>
    </border>
    <border>
      <left/>
      <right style="medium">
        <color theme="0" tint="-0.499984740745262"/>
      </right>
      <top style="thin">
        <color theme="0" tint="-0.24994659260841701"/>
      </top>
      <bottom style="medium">
        <color theme="0" tint="-0.499984740745262"/>
      </bottom>
      <diagonal/>
    </border>
    <border>
      <left style="thick">
        <color theme="0" tint="-0.499984740745262"/>
      </left>
      <right/>
      <top style="thick">
        <color theme="0" tint="-0.499984740745262"/>
      </top>
      <bottom/>
      <diagonal/>
    </border>
    <border>
      <left/>
      <right style="thick">
        <color theme="0" tint="-0.499984740745262"/>
      </right>
      <top style="thick">
        <color theme="0" tint="-0.499984740745262"/>
      </top>
      <bottom/>
      <diagonal/>
    </border>
    <border>
      <left style="thick">
        <color theme="0" tint="-0.499984740745262"/>
      </left>
      <right/>
      <top/>
      <bottom/>
      <diagonal/>
    </border>
    <border>
      <left/>
      <right style="thick">
        <color theme="0" tint="-0.499984740745262"/>
      </right>
      <top/>
      <bottom/>
      <diagonal/>
    </border>
    <border>
      <left style="thin">
        <color theme="0" tint="-0.24994659260841701"/>
      </left>
      <right style="thick">
        <color theme="0" tint="-0.499984740745262"/>
      </right>
      <top/>
      <bottom/>
      <diagonal/>
    </border>
    <border>
      <left style="medium">
        <color theme="8" tint="0.59996337778862885"/>
      </left>
      <right style="thick">
        <color theme="0" tint="-0.499984740745262"/>
      </right>
      <top/>
      <bottom/>
      <diagonal/>
    </border>
    <border>
      <left style="thick">
        <color theme="0" tint="-0.499984740745262"/>
      </left>
      <right/>
      <top style="medium">
        <color theme="0" tint="-0.24994659260841701"/>
      </top>
      <bottom style="medium">
        <color theme="0" tint="-0.24994659260841701"/>
      </bottom>
      <diagonal/>
    </border>
    <border>
      <left style="medium">
        <color theme="0" tint="-0.24994659260841701"/>
      </left>
      <right style="thick">
        <color theme="0" tint="-0.499984740745262"/>
      </right>
      <top style="medium">
        <color theme="0" tint="-0.24994659260841701"/>
      </top>
      <bottom style="medium">
        <color theme="0" tint="-0.24994659260841701"/>
      </bottom>
      <diagonal/>
    </border>
    <border>
      <left/>
      <right style="thick">
        <color theme="0" tint="-0.499984740745262"/>
      </right>
      <top style="medium">
        <color theme="0" tint="-0.24994659260841701"/>
      </top>
      <bottom style="medium">
        <color theme="0" tint="-0.24994659260841701"/>
      </bottom>
      <diagonal/>
    </border>
    <border>
      <left style="thick">
        <color theme="0" tint="-0.499984740745262"/>
      </left>
      <right/>
      <top style="medium">
        <color theme="0" tint="-0.24994659260841701"/>
      </top>
      <bottom/>
      <diagonal/>
    </border>
    <border>
      <left/>
      <right style="thick">
        <color theme="0" tint="-0.499984740745262"/>
      </right>
      <top style="medium">
        <color theme="0" tint="-0.24994659260841701"/>
      </top>
      <bottom style="thin">
        <color theme="0" tint="-0.24994659260841701"/>
      </bottom>
      <diagonal/>
    </border>
    <border>
      <left/>
      <right style="thick">
        <color theme="0" tint="-0.499984740745262"/>
      </right>
      <top style="thin">
        <color theme="0" tint="-0.24994659260841701"/>
      </top>
      <bottom style="thin">
        <color theme="0" tint="-0.24994659260841701"/>
      </bottom>
      <diagonal/>
    </border>
    <border>
      <left/>
      <right style="thick">
        <color theme="0" tint="-0.499984740745262"/>
      </right>
      <top style="medium">
        <color theme="0" tint="-0.24994659260841701"/>
      </top>
      <bottom/>
      <diagonal/>
    </border>
    <border>
      <left style="thick">
        <color theme="0" tint="-0.499984740745262"/>
      </left>
      <right/>
      <top/>
      <bottom style="thick">
        <color theme="0" tint="-0.499984740745262"/>
      </bottom>
      <diagonal/>
    </border>
    <border>
      <left/>
      <right/>
      <top/>
      <bottom style="thick">
        <color theme="0" tint="-0.499984740745262"/>
      </bottom>
      <diagonal/>
    </border>
    <border>
      <left/>
      <right style="thick">
        <color theme="0" tint="-0.499984740745262"/>
      </right>
      <top/>
      <bottom style="thick">
        <color theme="0" tint="-0.499984740745262"/>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7">
    <xf numFmtId="0" fontId="0" fillId="0" borderId="0"/>
    <xf numFmtId="0" fontId="10" fillId="0" borderId="0"/>
    <xf numFmtId="9" fontId="11" fillId="0" borderId="0" applyFont="0" applyFill="0" applyBorder="0" applyAlignment="0" applyProtection="0"/>
    <xf numFmtId="0" fontId="10" fillId="0" borderId="0"/>
    <xf numFmtId="0" fontId="11" fillId="0" borderId="0"/>
    <xf numFmtId="0" fontId="28" fillId="0" borderId="0"/>
    <xf numFmtId="0" fontId="10" fillId="0" borderId="0"/>
  </cellStyleXfs>
  <cellXfs count="215">
    <xf numFmtId="0" fontId="0" fillId="0" borderId="0" xfId="0"/>
    <xf numFmtId="0" fontId="1" fillId="0" borderId="0" xfId="0" applyFont="1"/>
    <xf numFmtId="0" fontId="18" fillId="0" borderId="0" xfId="0" applyFont="1"/>
    <xf numFmtId="0" fontId="3" fillId="6" borderId="0" xfId="0" applyFont="1" applyFill="1" applyAlignment="1">
      <alignment horizontal="center" vertical="center" wrapText="1"/>
    </xf>
    <xf numFmtId="0" fontId="8" fillId="0" borderId="0" xfId="0" applyFont="1"/>
    <xf numFmtId="0" fontId="2" fillId="2" borderId="1" xfId="0" applyFont="1" applyFill="1" applyBorder="1"/>
    <xf numFmtId="0" fontId="2" fillId="2" borderId="2" xfId="0" applyFont="1" applyFill="1" applyBorder="1"/>
    <xf numFmtId="0" fontId="5" fillId="3" borderId="3" xfId="0" applyFont="1" applyFill="1" applyBorder="1" applyAlignment="1">
      <alignment horizontal="center" vertical="center"/>
    </xf>
    <xf numFmtId="0" fontId="6" fillId="5" borderId="12" xfId="0" applyFont="1" applyFill="1" applyBorder="1" applyAlignment="1">
      <alignment horizontal="center" vertical="top"/>
    </xf>
    <xf numFmtId="0" fontId="6" fillId="5" borderId="13" xfId="0" applyFont="1" applyFill="1" applyBorder="1" applyAlignment="1">
      <alignment horizontal="left" vertical="top"/>
    </xf>
    <xf numFmtId="0" fontId="26" fillId="0" borderId="18" xfId="0" applyFont="1" applyBorder="1" applyAlignment="1">
      <alignment vertical="top" wrapText="1"/>
    </xf>
    <xf numFmtId="0" fontId="26" fillId="0" borderId="19" xfId="0" applyFont="1" applyBorder="1" applyAlignment="1">
      <alignment vertical="top" wrapText="1"/>
    </xf>
    <xf numFmtId="0" fontId="2" fillId="4" borderId="1" xfId="0" applyFont="1" applyFill="1" applyBorder="1"/>
    <xf numFmtId="0" fontId="2" fillId="4" borderId="2" xfId="0" applyFont="1" applyFill="1" applyBorder="1"/>
    <xf numFmtId="0" fontId="5" fillId="15" borderId="3"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left" vertical="center"/>
    </xf>
    <xf numFmtId="0" fontId="5" fillId="0" borderId="10" xfId="0" applyFont="1" applyBorder="1" applyAlignment="1">
      <alignment horizontal="center" vertical="center"/>
    </xf>
    <xf numFmtId="0" fontId="5" fillId="0" borderId="11" xfId="0" applyFont="1" applyBorder="1" applyAlignment="1">
      <alignment horizontal="left" vertical="center"/>
    </xf>
    <xf numFmtId="0" fontId="29" fillId="16" borderId="12" xfId="0" applyFont="1" applyFill="1" applyBorder="1" applyAlignment="1">
      <alignment horizontal="center" vertical="center"/>
    </xf>
    <xf numFmtId="0" fontId="29" fillId="16" borderId="13" xfId="0" applyFont="1" applyFill="1" applyBorder="1" applyAlignment="1">
      <alignment horizontal="left" vertical="center"/>
    </xf>
    <xf numFmtId="0" fontId="0" fillId="0" borderId="0" xfId="0" applyAlignment="1">
      <alignment horizontal="right" vertical="top"/>
    </xf>
    <xf numFmtId="0" fontId="0" fillId="0" borderId="0" xfId="0" applyAlignment="1">
      <alignment horizontal="center" vertical="center"/>
    </xf>
    <xf numFmtId="0" fontId="0" fillId="0" borderId="0" xfId="0" applyAlignment="1">
      <alignment horizontal="left" vertical="center" wrapText="1"/>
    </xf>
    <xf numFmtId="0" fontId="2" fillId="17" borderId="1" xfId="0" applyFont="1" applyFill="1" applyBorder="1"/>
    <xf numFmtId="0" fontId="2" fillId="17" borderId="2" xfId="0" applyFont="1" applyFill="1" applyBorder="1"/>
    <xf numFmtId="0" fontId="30" fillId="18" borderId="8" xfId="0" applyFont="1" applyFill="1" applyBorder="1" applyAlignment="1">
      <alignment horizontal="center" vertical="center"/>
    </xf>
    <xf numFmtId="0" fontId="30" fillId="18" borderId="9" xfId="0" applyFont="1" applyFill="1" applyBorder="1"/>
    <xf numFmtId="0" fontId="31" fillId="8" borderId="4" xfId="0" applyFont="1" applyFill="1" applyBorder="1" applyAlignment="1">
      <alignment horizontal="center" vertical="center"/>
    </xf>
    <xf numFmtId="0" fontId="31" fillId="8" borderId="5" xfId="0" applyFont="1" applyFill="1" applyBorder="1"/>
    <xf numFmtId="0" fontId="6" fillId="14" borderId="0" xfId="0" applyFont="1" applyFill="1"/>
    <xf numFmtId="0" fontId="29" fillId="15" borderId="0" xfId="0" applyFont="1" applyFill="1"/>
    <xf numFmtId="0" fontId="32" fillId="7" borderId="0" xfId="0" applyFont="1" applyFill="1" applyAlignment="1">
      <alignment vertical="center" wrapText="1"/>
    </xf>
    <xf numFmtId="0" fontId="34" fillId="7" borderId="5" xfId="0" applyFont="1" applyFill="1" applyBorder="1"/>
    <xf numFmtId="0" fontId="1" fillId="0" borderId="0" xfId="0" applyFont="1" applyAlignment="1">
      <alignment horizontal="center" vertical="center"/>
    </xf>
    <xf numFmtId="0" fontId="1" fillId="0" borderId="0" xfId="0" applyFont="1" applyAlignment="1">
      <alignment horizontal="left" vertical="center" wrapText="1"/>
    </xf>
    <xf numFmtId="0" fontId="37" fillId="2" borderId="24" xfId="0" applyFont="1" applyFill="1" applyBorder="1" applyAlignment="1">
      <alignment horizontal="left" wrapText="1"/>
    </xf>
    <xf numFmtId="0" fontId="37" fillId="2" borderId="25" xfId="0" applyFont="1" applyFill="1" applyBorder="1" applyAlignment="1">
      <alignment horizontal="left" wrapText="1"/>
    </xf>
    <xf numFmtId="0" fontId="37" fillId="2" borderId="25" xfId="0" applyFont="1" applyFill="1" applyBorder="1" applyAlignment="1">
      <alignment horizontal="center" wrapText="1"/>
    </xf>
    <xf numFmtId="164" fontId="37" fillId="2" borderId="25" xfId="0" applyNumberFormat="1" applyFont="1" applyFill="1" applyBorder="1" applyAlignment="1">
      <alignment horizontal="center" wrapText="1"/>
    </xf>
    <xf numFmtId="164" fontId="37" fillId="2" borderId="26" xfId="0" applyNumberFormat="1" applyFont="1" applyFill="1" applyBorder="1" applyAlignment="1">
      <alignment horizontal="center" wrapText="1"/>
    </xf>
    <xf numFmtId="0" fontId="21" fillId="22" borderId="2" xfId="0" applyFont="1" applyFill="1" applyBorder="1" applyAlignment="1">
      <alignment horizontal="left"/>
    </xf>
    <xf numFmtId="0" fontId="32" fillId="7" borderId="0" xfId="0" applyFont="1" applyFill="1" applyAlignment="1">
      <alignment vertical="top" wrapText="1"/>
    </xf>
    <xf numFmtId="0" fontId="40" fillId="7" borderId="0" xfId="0" applyFont="1" applyFill="1" applyAlignment="1">
      <alignment vertical="top" wrapText="1"/>
    </xf>
    <xf numFmtId="0" fontId="32" fillId="7" borderId="34" xfId="0" applyFont="1" applyFill="1" applyBorder="1" applyAlignment="1">
      <alignment vertical="center" wrapText="1"/>
    </xf>
    <xf numFmtId="0" fontId="33" fillId="7" borderId="35" xfId="0" applyFont="1" applyFill="1" applyBorder="1" applyAlignment="1">
      <alignment vertical="center" wrapText="1"/>
    </xf>
    <xf numFmtId="0" fontId="33" fillId="7" borderId="37" xfId="0" applyFont="1" applyFill="1" applyBorder="1" applyAlignment="1">
      <alignment vertical="center" wrapText="1"/>
    </xf>
    <xf numFmtId="0" fontId="34" fillId="7" borderId="38" xfId="0" applyFont="1" applyFill="1" applyBorder="1"/>
    <xf numFmtId="44" fontId="5" fillId="11" borderId="45" xfId="0" applyNumberFormat="1" applyFont="1" applyFill="1" applyBorder="1" applyAlignment="1">
      <alignment vertical="center"/>
    </xf>
    <xf numFmtId="44" fontId="5" fillId="13" borderId="45" xfId="0" applyNumberFormat="1" applyFont="1" applyFill="1" applyBorder="1" applyAlignment="1">
      <alignment vertical="center"/>
    </xf>
    <xf numFmtId="0" fontId="2" fillId="2" borderId="42" xfId="0" applyFont="1" applyFill="1" applyBorder="1" applyAlignment="1">
      <alignment horizontal="center" wrapText="1"/>
    </xf>
    <xf numFmtId="0" fontId="5" fillId="3" borderId="37" xfId="0" applyFont="1" applyFill="1" applyBorder="1"/>
    <xf numFmtId="44" fontId="4" fillId="5" borderId="37" xfId="0" applyNumberFormat="1" applyFont="1" applyFill="1" applyBorder="1"/>
    <xf numFmtId="0" fontId="2" fillId="4" borderId="42" xfId="0" applyFont="1" applyFill="1" applyBorder="1" applyAlignment="1">
      <alignment horizontal="center" wrapText="1"/>
    </xf>
    <xf numFmtId="0" fontId="5" fillId="15" borderId="37" xfId="0" applyFont="1" applyFill="1" applyBorder="1"/>
    <xf numFmtId="44" fontId="29" fillId="16" borderId="48" xfId="0" applyNumberFormat="1" applyFont="1" applyFill="1" applyBorder="1" applyAlignment="1">
      <alignment vertical="center"/>
    </xf>
    <xf numFmtId="44" fontId="4" fillId="16" borderId="37" xfId="0" applyNumberFormat="1" applyFont="1" applyFill="1" applyBorder="1"/>
    <xf numFmtId="0" fontId="9" fillId="0" borderId="43" xfId="0" applyFont="1" applyBorder="1" applyAlignment="1">
      <alignment vertical="center" textRotation="90"/>
    </xf>
    <xf numFmtId="0" fontId="2" fillId="17" borderId="42" xfId="0" applyFont="1" applyFill="1" applyBorder="1" applyAlignment="1">
      <alignment horizontal="center" vertical="center" wrapText="1"/>
    </xf>
    <xf numFmtId="44" fontId="22" fillId="19" borderId="44" xfId="0" applyNumberFormat="1" applyFont="1" applyFill="1" applyBorder="1"/>
    <xf numFmtId="0" fontId="9" fillId="0" borderId="46" xfId="0" applyFont="1" applyBorder="1" applyAlignment="1">
      <alignment vertical="center" textRotation="90"/>
    </xf>
    <xf numFmtId="44" fontId="22" fillId="20" borderId="39" xfId="0" applyNumberFormat="1" applyFont="1" applyFill="1" applyBorder="1"/>
    <xf numFmtId="0" fontId="1" fillId="0" borderId="36" xfId="0" applyFont="1" applyBorder="1" applyAlignment="1">
      <alignment horizontal="right" wrapText="1"/>
    </xf>
    <xf numFmtId="0" fontId="1" fillId="0" borderId="38" xfId="0" applyFont="1" applyBorder="1"/>
    <xf numFmtId="0" fontId="1" fillId="0" borderId="51" xfId="0" applyFont="1" applyBorder="1" applyAlignment="1">
      <alignment horizontal="right" wrapText="1"/>
    </xf>
    <xf numFmtId="0" fontId="26" fillId="6" borderId="52" xfId="0" applyFont="1" applyFill="1" applyBorder="1" applyAlignment="1">
      <alignment horizontal="center" vertical="top" wrapText="1"/>
    </xf>
    <xf numFmtId="0" fontId="26" fillId="11" borderId="54" xfId="0" applyFont="1" applyFill="1" applyBorder="1" applyAlignment="1">
      <alignment horizontal="center" vertical="top" wrapText="1"/>
    </xf>
    <xf numFmtId="0" fontId="26" fillId="13" borderId="54" xfId="0" applyFont="1" applyFill="1" applyBorder="1" applyAlignment="1">
      <alignment horizontal="center" vertical="top" wrapText="1"/>
    </xf>
    <xf numFmtId="0" fontId="27" fillId="19" borderId="54" xfId="0" applyFont="1" applyFill="1" applyBorder="1" applyAlignment="1">
      <alignment horizontal="center" vertical="top" wrapText="1"/>
    </xf>
    <xf numFmtId="0" fontId="27" fillId="20" borderId="55" xfId="0" applyFont="1" applyFill="1" applyBorder="1" applyAlignment="1">
      <alignment horizontal="center" vertical="top" wrapText="1"/>
    </xf>
    <xf numFmtId="0" fontId="26" fillId="0" borderId="56" xfId="0" applyFont="1" applyBorder="1" applyAlignment="1">
      <alignment vertical="top" wrapText="1"/>
    </xf>
    <xf numFmtId="0" fontId="14" fillId="7" borderId="60" xfId="0" applyFont="1" applyFill="1" applyBorder="1" applyAlignment="1">
      <alignment horizontal="left" wrapText="1"/>
    </xf>
    <xf numFmtId="0" fontId="40" fillId="7" borderId="61" xfId="0" applyFont="1" applyFill="1" applyBorder="1" applyAlignment="1">
      <alignment vertical="top" wrapText="1"/>
    </xf>
    <xf numFmtId="0" fontId="32" fillId="7" borderId="62" xfId="0" applyFont="1" applyFill="1" applyBorder="1" applyAlignment="1">
      <alignment vertical="top" wrapText="1"/>
    </xf>
    <xf numFmtId="0" fontId="32" fillId="7" borderId="62" xfId="0" applyFont="1" applyFill="1" applyBorder="1" applyAlignment="1">
      <alignment vertical="center" wrapText="1"/>
    </xf>
    <xf numFmtId="0" fontId="32" fillId="7" borderId="62" xfId="0" quotePrefix="1" applyFont="1" applyFill="1" applyBorder="1" applyAlignment="1">
      <alignment vertical="center" wrapText="1"/>
    </xf>
    <xf numFmtId="0" fontId="0" fillId="0" borderId="61" xfId="0" applyBorder="1"/>
    <xf numFmtId="0" fontId="13" fillId="4" borderId="63" xfId="0" applyFont="1" applyFill="1" applyBorder="1" applyAlignment="1">
      <alignment horizontal="center" vertical="center" wrapText="1"/>
    </xf>
    <xf numFmtId="44" fontId="14" fillId="10" borderId="64" xfId="0" applyNumberFormat="1" applyFont="1" applyFill="1" applyBorder="1" applyAlignment="1">
      <alignment horizontal="center" wrapText="1"/>
    </xf>
    <xf numFmtId="0" fontId="16" fillId="4" borderId="62" xfId="0" applyFont="1" applyFill="1" applyBorder="1" applyAlignment="1">
      <alignment horizontal="center"/>
    </xf>
    <xf numFmtId="0" fontId="2" fillId="19" borderId="61" xfId="0" applyFont="1" applyFill="1" applyBorder="1"/>
    <xf numFmtId="0" fontId="2" fillId="19" borderId="0" xfId="0" applyFont="1" applyFill="1"/>
    <xf numFmtId="164" fontId="2" fillId="19" borderId="64" xfId="0" applyNumberFormat="1" applyFont="1" applyFill="1" applyBorder="1"/>
    <xf numFmtId="0" fontId="1" fillId="0" borderId="61" xfId="0" applyFont="1" applyBorder="1"/>
    <xf numFmtId="2" fontId="1" fillId="7" borderId="64" xfId="2" applyNumberFormat="1" applyFont="1" applyFill="1" applyBorder="1" applyProtection="1">
      <protection locked="0"/>
    </xf>
    <xf numFmtId="164" fontId="1" fillId="0" borderId="64" xfId="0" applyNumberFormat="1" applyFont="1" applyBorder="1"/>
    <xf numFmtId="0" fontId="1" fillId="5" borderId="61" xfId="0" applyFont="1" applyFill="1" applyBorder="1"/>
    <xf numFmtId="0" fontId="1" fillId="5" borderId="0" xfId="0" applyFont="1" applyFill="1"/>
    <xf numFmtId="0" fontId="1" fillId="5" borderId="64" xfId="0" applyFont="1" applyFill="1" applyBorder="1"/>
    <xf numFmtId="0" fontId="0" fillId="11" borderId="61" xfId="0" applyFill="1" applyBorder="1"/>
    <xf numFmtId="0" fontId="0" fillId="11" borderId="0" xfId="0" applyFill="1"/>
    <xf numFmtId="164" fontId="1" fillId="5" borderId="64" xfId="0" applyNumberFormat="1" applyFont="1" applyFill="1" applyBorder="1"/>
    <xf numFmtId="44" fontId="19" fillId="12" borderId="66" xfId="0" applyNumberFormat="1" applyFont="1" applyFill="1" applyBorder="1"/>
    <xf numFmtId="0" fontId="1" fillId="0" borderId="68" xfId="0" applyFont="1" applyBorder="1" applyAlignment="1">
      <alignment horizontal="right"/>
    </xf>
    <xf numFmtId="0" fontId="1" fillId="0" borderId="61" xfId="0" applyFont="1" applyBorder="1" applyAlignment="1">
      <alignment horizontal="right"/>
    </xf>
    <xf numFmtId="0" fontId="21" fillId="22" borderId="68" xfId="0" applyFont="1" applyFill="1" applyBorder="1" applyAlignment="1">
      <alignment horizontal="left"/>
    </xf>
    <xf numFmtId="0" fontId="12" fillId="22" borderId="71" xfId="0" applyFont="1" applyFill="1" applyBorder="1"/>
    <xf numFmtId="0" fontId="1" fillId="7" borderId="61" xfId="0" applyFont="1" applyFill="1" applyBorder="1" applyAlignment="1">
      <alignment horizontal="left"/>
    </xf>
    <xf numFmtId="0" fontId="1" fillId="7" borderId="0" xfId="0" applyFont="1" applyFill="1" applyAlignment="1">
      <alignment horizontal="left"/>
    </xf>
    <xf numFmtId="0" fontId="0" fillId="7" borderId="62" xfId="0" applyFill="1" applyBorder="1"/>
    <xf numFmtId="0" fontId="1" fillId="9" borderId="61" xfId="0" applyFont="1" applyFill="1" applyBorder="1" applyAlignment="1">
      <alignment horizontal="left"/>
    </xf>
    <xf numFmtId="0" fontId="1" fillId="9" borderId="0" xfId="0" applyFont="1" applyFill="1" applyAlignment="1">
      <alignment horizontal="left"/>
    </xf>
    <xf numFmtId="0" fontId="0" fillId="9" borderId="62" xfId="0" applyFill="1" applyBorder="1"/>
    <xf numFmtId="0" fontId="21" fillId="23" borderId="72" xfId="0" applyFont="1" applyFill="1" applyBorder="1"/>
    <xf numFmtId="0" fontId="21" fillId="23" borderId="73" xfId="0" applyFont="1" applyFill="1" applyBorder="1"/>
    <xf numFmtId="0" fontId="12" fillId="23" borderId="74" xfId="0" applyFont="1" applyFill="1" applyBorder="1"/>
    <xf numFmtId="0" fontId="14" fillId="7" borderId="59" xfId="0" applyFont="1" applyFill="1" applyBorder="1" applyAlignment="1">
      <alignment vertical="top" wrapText="1"/>
    </xf>
    <xf numFmtId="0" fontId="40" fillId="7" borderId="61" xfId="0" applyFont="1" applyFill="1" applyBorder="1" applyAlignment="1">
      <alignment vertical="top"/>
    </xf>
    <xf numFmtId="44" fontId="5" fillId="11" borderId="45" xfId="0" applyNumberFormat="1" applyFont="1" applyFill="1" applyBorder="1"/>
    <xf numFmtId="44" fontId="5" fillId="13" borderId="45" xfId="0" applyNumberFormat="1" applyFont="1" applyFill="1" applyBorder="1"/>
    <xf numFmtId="44" fontId="6" fillId="5" borderId="48" xfId="0" applyNumberFormat="1" applyFont="1" applyFill="1" applyBorder="1"/>
    <xf numFmtId="44" fontId="7" fillId="6" borderId="44" xfId="0" applyNumberFormat="1" applyFont="1" applyFill="1" applyBorder="1" applyAlignment="1">
      <alignment vertical="center"/>
    </xf>
    <xf numFmtId="44" fontId="7" fillId="6" borderId="44" xfId="0" applyNumberFormat="1" applyFont="1" applyFill="1" applyBorder="1"/>
    <xf numFmtId="0" fontId="40" fillId="7" borderId="0" xfId="0" applyFont="1" applyFill="1" applyAlignment="1">
      <alignment vertical="center" wrapText="1"/>
    </xf>
    <xf numFmtId="0" fontId="40" fillId="7" borderId="34" xfId="0" applyFont="1" applyFill="1" applyBorder="1" applyAlignment="1">
      <alignment vertical="center" wrapText="1"/>
    </xf>
    <xf numFmtId="0" fontId="17" fillId="2" borderId="75" xfId="4" applyFont="1" applyFill="1" applyBorder="1" applyAlignment="1">
      <alignment horizontal="center" vertical="center"/>
    </xf>
    <xf numFmtId="0" fontId="32" fillId="7" borderId="0" xfId="0" quotePrefix="1" applyFont="1" applyFill="1" applyAlignment="1">
      <alignment horizontal="left" vertical="center" wrapText="1"/>
    </xf>
    <xf numFmtId="0" fontId="40" fillId="7" borderId="0" xfId="0" quotePrefix="1" applyFont="1" applyFill="1" applyAlignment="1">
      <alignment horizontal="left" vertical="center" wrapText="1"/>
    </xf>
    <xf numFmtId="0" fontId="5" fillId="0" borderId="3" xfId="0" applyFont="1" applyBorder="1" applyAlignment="1">
      <alignment horizontal="center" vertical="center"/>
    </xf>
    <xf numFmtId="0" fontId="5" fillId="0" borderId="0" xfId="0" applyFont="1" applyAlignment="1">
      <alignment horizontal="left" vertical="center"/>
    </xf>
    <xf numFmtId="44" fontId="5" fillId="13" borderId="37" xfId="0" applyNumberFormat="1" applyFont="1" applyFill="1" applyBorder="1" applyAlignment="1">
      <alignment vertical="center"/>
    </xf>
    <xf numFmtId="1" fontId="1" fillId="0" borderId="0" xfId="0" applyNumberFormat="1" applyFont="1" applyAlignment="1">
      <alignment horizontal="center" vertical="center"/>
    </xf>
    <xf numFmtId="1" fontId="0" fillId="0" borderId="0" xfId="0" applyNumberFormat="1" applyAlignment="1">
      <alignment horizontal="center" vertical="center"/>
    </xf>
    <xf numFmtId="0" fontId="1" fillId="0" borderId="78" xfId="4" applyFont="1" applyBorder="1" applyAlignment="1">
      <alignment horizontal="center" vertical="center"/>
    </xf>
    <xf numFmtId="1" fontId="44" fillId="0" borderId="76" xfId="3" applyNumberFormat="1" applyFont="1" applyBorder="1" applyAlignment="1">
      <alignment horizontal="center" vertical="center"/>
    </xf>
    <xf numFmtId="0" fontId="45" fillId="0" borderId="76" xfId="3" applyFont="1" applyBorder="1" applyAlignment="1">
      <alignment vertical="center"/>
    </xf>
    <xf numFmtId="0" fontId="1" fillId="0" borderId="76" xfId="4" applyFont="1" applyBorder="1" applyAlignment="1">
      <alignment horizontal="center"/>
    </xf>
    <xf numFmtId="44" fontId="1" fillId="0" borderId="77" xfId="0" applyNumberFormat="1" applyFont="1" applyBorder="1" applyAlignment="1">
      <alignment horizontal="center" vertical="center"/>
    </xf>
    <xf numFmtId="0" fontId="1" fillId="0" borderId="76" xfId="0" applyFont="1" applyBorder="1"/>
    <xf numFmtId="0" fontId="45" fillId="0" borderId="76" xfId="3" applyFont="1" applyBorder="1" applyAlignment="1">
      <alignment vertical="center" wrapText="1"/>
    </xf>
    <xf numFmtId="0" fontId="1" fillId="0" borderId="76" xfId="0" applyFont="1" applyBorder="1" applyAlignment="1">
      <alignment horizontal="center"/>
    </xf>
    <xf numFmtId="1" fontId="45" fillId="0" borderId="76" xfId="3" applyNumberFormat="1" applyFont="1" applyBorder="1" applyAlignment="1">
      <alignment horizontal="center" vertical="center"/>
    </xf>
    <xf numFmtId="1" fontId="44" fillId="0" borderId="76" xfId="3" applyNumberFormat="1" applyFont="1" applyBorder="1" applyAlignment="1">
      <alignment horizontal="center" vertical="center" wrapText="1"/>
    </xf>
    <xf numFmtId="0" fontId="45" fillId="0" borderId="76" xfId="0" applyFont="1" applyBorder="1" applyAlignment="1">
      <alignment horizontal="center"/>
    </xf>
    <xf numFmtId="0" fontId="37" fillId="4" borderId="30" xfId="0" applyFont="1" applyFill="1" applyBorder="1" applyAlignment="1">
      <alignment horizontal="left" wrapText="1"/>
    </xf>
    <xf numFmtId="0" fontId="37" fillId="4" borderId="31" xfId="0" applyFont="1" applyFill="1" applyBorder="1" applyAlignment="1">
      <alignment horizontal="left" wrapText="1"/>
    </xf>
    <xf numFmtId="0" fontId="37" fillId="4" borderId="31" xfId="0" applyFont="1" applyFill="1" applyBorder="1" applyAlignment="1">
      <alignment horizontal="center" wrapText="1"/>
    </xf>
    <xf numFmtId="1" fontId="37" fillId="4" borderId="31" xfId="0" applyNumberFormat="1" applyFont="1" applyFill="1" applyBorder="1" applyAlignment="1">
      <alignment horizontal="center" wrapText="1"/>
    </xf>
    <xf numFmtId="164" fontId="37" fillId="4" borderId="31" xfId="0" applyNumberFormat="1" applyFont="1" applyFill="1" applyBorder="1" applyAlignment="1">
      <alignment horizontal="center" wrapText="1"/>
    </xf>
    <xf numFmtId="164" fontId="37" fillId="4" borderId="32" xfId="0" applyNumberFormat="1" applyFont="1" applyFill="1" applyBorder="1" applyAlignment="1">
      <alignment horizontal="center" wrapText="1"/>
    </xf>
    <xf numFmtId="1" fontId="1" fillId="0" borderId="79" xfId="0" applyNumberFormat="1" applyFont="1" applyBorder="1" applyAlignment="1">
      <alignment horizontal="center" vertical="center"/>
    </xf>
    <xf numFmtId="1" fontId="1" fillId="0" borderId="76" xfId="0" applyNumberFormat="1" applyFont="1" applyBorder="1" applyAlignment="1">
      <alignment horizontal="center" vertical="center"/>
    </xf>
    <xf numFmtId="0" fontId="17" fillId="4" borderId="78" xfId="4" applyFont="1" applyFill="1" applyBorder="1" applyAlignment="1">
      <alignment horizontal="center" vertical="center"/>
    </xf>
    <xf numFmtId="164" fontId="1" fillId="0" borderId="79" xfId="0" applyNumberFormat="1" applyFont="1" applyBorder="1" applyAlignment="1" applyProtection="1">
      <alignment horizontal="center" vertical="center"/>
      <protection locked="0"/>
    </xf>
    <xf numFmtId="0" fontId="43" fillId="0" borderId="47" xfId="0" applyFont="1" applyBorder="1" applyAlignment="1">
      <alignment horizontal="center" vertical="center" textRotation="90" wrapText="1"/>
    </xf>
    <xf numFmtId="0" fontId="4" fillId="16" borderId="6" xfId="0" applyFont="1" applyFill="1" applyBorder="1" applyAlignment="1">
      <alignment horizontal="center" vertical="center"/>
    </xf>
    <xf numFmtId="0" fontId="4" fillId="16" borderId="7" xfId="0" applyFont="1" applyFill="1" applyBorder="1" applyAlignment="1">
      <alignment horizontal="center" vertical="center"/>
    </xf>
    <xf numFmtId="0" fontId="32" fillId="7" borderId="33" xfId="0" applyFont="1" applyFill="1" applyBorder="1" applyAlignment="1">
      <alignment horizontal="left" vertical="top" wrapText="1"/>
    </xf>
    <xf numFmtId="0" fontId="32" fillId="7" borderId="34" xfId="0" applyFont="1" applyFill="1" applyBorder="1" applyAlignment="1">
      <alignment horizontal="left" vertical="top" wrapText="1"/>
    </xf>
    <xf numFmtId="0" fontId="32" fillId="7" borderId="36" xfId="0" applyFont="1" applyFill="1" applyBorder="1" applyAlignment="1">
      <alignment horizontal="left" vertical="center"/>
    </xf>
    <xf numFmtId="0" fontId="32" fillId="7" borderId="0" xfId="0" applyFont="1" applyFill="1" applyAlignment="1">
      <alignment horizontal="left" vertical="center"/>
    </xf>
    <xf numFmtId="0" fontId="32" fillId="7" borderId="36" xfId="0" applyFont="1" applyFill="1" applyBorder="1" applyAlignment="1">
      <alignment horizontal="left" vertical="center" wrapText="1"/>
    </xf>
    <xf numFmtId="0" fontId="32" fillId="7" borderId="0" xfId="0" applyFont="1" applyFill="1" applyAlignment="1">
      <alignment horizontal="left" vertical="center" wrapText="1"/>
    </xf>
    <xf numFmtId="0" fontId="39" fillId="9" borderId="5" xfId="0" applyFont="1" applyFill="1" applyBorder="1" applyAlignment="1" applyProtection="1">
      <alignment horizontal="center"/>
      <protection locked="0"/>
    </xf>
    <xf numFmtId="0" fontId="39" fillId="9" borderId="39" xfId="0" applyFont="1" applyFill="1" applyBorder="1" applyAlignment="1" applyProtection="1">
      <alignment horizontal="center"/>
      <protection locked="0"/>
    </xf>
    <xf numFmtId="0" fontId="16" fillId="21" borderId="40" xfId="0" applyFont="1" applyFill="1" applyBorder="1" applyAlignment="1">
      <alignment horizontal="center" vertical="center" wrapText="1"/>
    </xf>
    <xf numFmtId="0" fontId="16" fillId="21" borderId="7" xfId="0" applyFont="1" applyFill="1" applyBorder="1" applyAlignment="1">
      <alignment horizontal="center" vertical="center"/>
    </xf>
    <xf numFmtId="0" fontId="16" fillId="21" borderId="41" xfId="0" applyFont="1" applyFill="1" applyBorder="1" applyAlignment="1">
      <alignment horizontal="center" vertical="center"/>
    </xf>
    <xf numFmtId="0" fontId="35" fillId="7" borderId="40" xfId="0" applyFont="1" applyFill="1" applyBorder="1" applyAlignment="1">
      <alignment horizontal="center" wrapText="1"/>
    </xf>
    <xf numFmtId="0" fontId="35" fillId="7" borderId="7" xfId="0" applyFont="1" applyFill="1" applyBorder="1" applyAlignment="1">
      <alignment horizontal="center" wrapText="1"/>
    </xf>
    <xf numFmtId="0" fontId="35" fillId="7" borderId="41" xfId="0" applyFont="1" applyFill="1" applyBorder="1" applyAlignment="1">
      <alignment horizontal="center" wrapText="1"/>
    </xf>
    <xf numFmtId="0" fontId="32" fillId="7" borderId="36" xfId="0" applyFont="1" applyFill="1" applyBorder="1" applyAlignment="1">
      <alignment horizontal="left" vertical="top" wrapText="1"/>
    </xf>
    <xf numFmtId="0" fontId="32" fillId="7" borderId="0" xfId="0" applyFont="1" applyFill="1" applyAlignment="1">
      <alignment horizontal="left" vertical="top" wrapText="1"/>
    </xf>
    <xf numFmtId="0" fontId="4" fillId="5" borderId="6" xfId="0" applyFont="1" applyFill="1" applyBorder="1" applyAlignment="1">
      <alignment horizontal="center" vertical="center"/>
    </xf>
    <xf numFmtId="0" fontId="4" fillId="5" borderId="7" xfId="0" applyFont="1" applyFill="1" applyBorder="1" applyAlignment="1">
      <alignment horizontal="center" vertical="center"/>
    </xf>
    <xf numFmtId="0" fontId="3" fillId="6" borderId="40" xfId="0" applyFont="1" applyFill="1" applyBorder="1" applyAlignment="1">
      <alignment horizontal="center" wrapText="1"/>
    </xf>
    <xf numFmtId="0" fontId="3" fillId="6" borderId="7" xfId="0" applyFont="1" applyFill="1" applyBorder="1" applyAlignment="1">
      <alignment horizontal="center" wrapText="1"/>
    </xf>
    <xf numFmtId="0" fontId="3" fillId="6" borderId="41" xfId="0" applyFont="1" applyFill="1" applyBorder="1" applyAlignment="1">
      <alignment horizontal="center" wrapText="1"/>
    </xf>
    <xf numFmtId="0" fontId="38" fillId="0" borderId="15" xfId="0" applyFont="1" applyBorder="1" applyAlignment="1" applyProtection="1">
      <alignment horizontal="center"/>
      <protection locked="0"/>
    </xf>
    <xf numFmtId="0" fontId="38" fillId="0" borderId="49" xfId="0" applyFont="1" applyBorder="1" applyAlignment="1" applyProtection="1">
      <alignment horizontal="center"/>
      <protection locked="0"/>
    </xf>
    <xf numFmtId="14" fontId="38" fillId="0" borderId="16" xfId="0" applyNumberFormat="1" applyFont="1" applyBorder="1" applyAlignment="1" applyProtection="1">
      <alignment horizontal="center"/>
      <protection locked="0"/>
    </xf>
    <xf numFmtId="0" fontId="38" fillId="0" borderId="16" xfId="0" applyFont="1" applyBorder="1" applyAlignment="1" applyProtection="1">
      <alignment horizontal="center"/>
      <protection locked="0"/>
    </xf>
    <xf numFmtId="0" fontId="38" fillId="0" borderId="50" xfId="0" applyFont="1" applyBorder="1" applyAlignment="1" applyProtection="1">
      <alignment horizontal="center"/>
      <protection locked="0"/>
    </xf>
    <xf numFmtId="0" fontId="38" fillId="0" borderId="17" xfId="0" applyFont="1" applyBorder="1" applyAlignment="1" applyProtection="1">
      <alignment horizontal="center"/>
      <protection locked="0"/>
    </xf>
    <xf numFmtId="0" fontId="38" fillId="0" borderId="48" xfId="0" applyFont="1" applyBorder="1" applyAlignment="1" applyProtection="1">
      <alignment horizontal="center"/>
      <protection locked="0"/>
    </xf>
    <xf numFmtId="0" fontId="3" fillId="6" borderId="40"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26" fillId="0" borderId="20" xfId="0" applyFont="1" applyBorder="1" applyAlignment="1">
      <alignment horizontal="left" vertical="top" wrapText="1"/>
    </xf>
    <xf numFmtId="0" fontId="26" fillId="0" borderId="50" xfId="0" applyFont="1" applyBorder="1" applyAlignment="1">
      <alignment horizontal="left" vertical="top" wrapText="1"/>
    </xf>
    <xf numFmtId="0" fontId="26" fillId="0" borderId="57" xfId="0" applyFont="1" applyBorder="1" applyAlignment="1">
      <alignment horizontal="left" vertical="top" wrapText="1"/>
    </xf>
    <xf numFmtId="0" fontId="26" fillId="0" borderId="58" xfId="0" applyFont="1" applyBorder="1" applyAlignment="1">
      <alignment horizontal="left" vertical="top" wrapText="1"/>
    </xf>
    <xf numFmtId="0" fontId="24" fillId="0" borderId="38" xfId="0" applyFont="1" applyBorder="1" applyAlignment="1">
      <alignment horizontal="left" vertical="top" wrapText="1"/>
    </xf>
    <xf numFmtId="0" fontId="24" fillId="0" borderId="5" xfId="0" applyFont="1" applyBorder="1" applyAlignment="1">
      <alignment horizontal="left" vertical="top" wrapText="1"/>
    </xf>
    <xf numFmtId="0" fontId="24" fillId="0" borderId="39" xfId="0" applyFont="1" applyBorder="1" applyAlignment="1">
      <alignment horizontal="left" vertical="top" wrapText="1"/>
    </xf>
    <xf numFmtId="0" fontId="26" fillId="0" borderId="18" xfId="0" applyFont="1" applyBorder="1" applyAlignment="1">
      <alignment horizontal="left" vertical="top" wrapText="1"/>
    </xf>
    <xf numFmtId="0" fontId="26" fillId="0" borderId="53" xfId="0" applyFont="1" applyBorder="1" applyAlignment="1">
      <alignment horizontal="left" vertical="top" wrapText="1"/>
    </xf>
    <xf numFmtId="0" fontId="3" fillId="6" borderId="65" xfId="0" applyFont="1" applyFill="1" applyBorder="1" applyAlignment="1">
      <alignment horizontal="center" vertical="center" wrapText="1"/>
    </xf>
    <xf numFmtId="0" fontId="3" fillId="6" borderId="67" xfId="0" applyFont="1" applyFill="1" applyBorder="1" applyAlignment="1">
      <alignment horizontal="center" vertical="center" wrapText="1"/>
    </xf>
    <xf numFmtId="0" fontId="20" fillId="0" borderId="65" xfId="0" applyFont="1" applyBorder="1" applyAlignment="1">
      <alignment horizontal="left" vertical="center" wrapText="1"/>
    </xf>
    <xf numFmtId="0" fontId="20" fillId="0" borderId="7" xfId="0" applyFont="1" applyBorder="1" applyAlignment="1">
      <alignment horizontal="left" vertical="center" wrapText="1"/>
    </xf>
    <xf numFmtId="0" fontId="20" fillId="0" borderId="67" xfId="0" applyFont="1" applyBorder="1" applyAlignment="1">
      <alignment horizontal="left" vertical="center" wrapText="1"/>
    </xf>
    <xf numFmtId="0" fontId="0" fillId="0" borderId="61"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15" fillId="8" borderId="61" xfId="0" applyFont="1" applyFill="1" applyBorder="1" applyAlignment="1">
      <alignment horizontal="center" wrapText="1"/>
    </xf>
    <xf numFmtId="0" fontId="15" fillId="8" borderId="0" xfId="0" applyFont="1" applyFill="1" applyAlignment="1">
      <alignment horizontal="center" wrapText="1"/>
    </xf>
    <xf numFmtId="0" fontId="15" fillId="8" borderId="62" xfId="0" applyFont="1" applyFill="1" applyBorder="1" applyAlignment="1">
      <alignment horizontal="center" wrapText="1"/>
    </xf>
    <xf numFmtId="0" fontId="19" fillId="12" borderId="65" xfId="0" applyFont="1" applyFill="1" applyBorder="1" applyAlignment="1">
      <alignment horizontal="right"/>
    </xf>
    <xf numFmtId="0" fontId="19" fillId="12" borderId="14" xfId="0" applyFont="1" applyFill="1" applyBorder="1" applyAlignment="1">
      <alignment horizontal="right"/>
    </xf>
    <xf numFmtId="0" fontId="1" fillId="0" borderId="15" xfId="0" applyFont="1" applyBorder="1" applyAlignment="1" applyProtection="1">
      <alignment horizontal="center"/>
      <protection locked="0"/>
    </xf>
    <xf numFmtId="0" fontId="1" fillId="0" borderId="69" xfId="0" applyFont="1" applyBorder="1" applyAlignment="1" applyProtection="1">
      <alignment horizontal="center"/>
      <protection locked="0"/>
    </xf>
    <xf numFmtId="14" fontId="1" fillId="0" borderId="16" xfId="0" applyNumberFormat="1" applyFont="1" applyBorder="1" applyAlignment="1" applyProtection="1">
      <alignment horizontal="center"/>
      <protection locked="0"/>
    </xf>
    <xf numFmtId="0" fontId="1" fillId="0" borderId="70" xfId="0" applyFont="1" applyBorder="1" applyAlignment="1" applyProtection="1">
      <alignment horizontal="center"/>
      <protection locked="0"/>
    </xf>
    <xf numFmtId="0" fontId="26" fillId="15" borderId="21" xfId="0" applyFont="1" applyFill="1" applyBorder="1" applyAlignment="1">
      <alignment horizontal="center" vertical="center" wrapText="1"/>
    </xf>
    <xf numFmtId="0" fontId="1" fillId="15" borderId="22" xfId="0" applyFont="1" applyFill="1" applyBorder="1" applyAlignment="1">
      <alignment horizontal="center" vertical="center" wrapText="1"/>
    </xf>
    <xf numFmtId="0" fontId="1" fillId="15" borderId="23" xfId="0" applyFont="1" applyFill="1" applyBorder="1" applyAlignment="1">
      <alignment horizontal="center" vertical="center" wrapText="1"/>
    </xf>
    <xf numFmtId="0" fontId="17" fillId="4" borderId="27" xfId="0" applyFont="1" applyFill="1" applyBorder="1" applyAlignment="1">
      <alignment horizontal="right" vertical="center"/>
    </xf>
    <xf numFmtId="0" fontId="26" fillId="3" borderId="21"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7" fillId="2" borderId="29" xfId="0" applyFont="1" applyFill="1" applyBorder="1" applyAlignment="1">
      <alignment horizontal="right" vertical="center"/>
    </xf>
    <xf numFmtId="1" fontId="45" fillId="0" borderId="76" xfId="4" applyNumberFormat="1" applyFont="1" applyBorder="1" applyAlignment="1">
      <alignment horizontal="center"/>
    </xf>
    <xf numFmtId="1" fontId="1" fillId="0" borderId="76" xfId="4" applyNumberFormat="1" applyFont="1" applyBorder="1" applyAlignment="1">
      <alignment horizontal="center"/>
    </xf>
    <xf numFmtId="44" fontId="48" fillId="0" borderId="28" xfId="0" applyNumberFormat="1" applyFont="1" applyBorder="1" applyAlignment="1">
      <alignment horizontal="center" vertical="center"/>
    </xf>
  </cellXfs>
  <cellStyles count="7">
    <cellStyle name="Normal" xfId="0" builtinId="0"/>
    <cellStyle name="Normal 2" xfId="1" xr:uid="{00000000-0005-0000-0000-000001000000}"/>
    <cellStyle name="Normal 3" xfId="5" xr:uid="{8166FC30-B863-4B3B-A58F-F7B9A6B2C1B6}"/>
    <cellStyle name="Normal 5" xfId="6" xr:uid="{DBA30AA7-C290-42D7-8771-4937F3BEED30}"/>
    <cellStyle name="Normal 5 2 2" xfId="3" xr:uid="{933CCF73-A968-4520-B8D7-2E9B7A5F8719}"/>
    <cellStyle name="Normal 5 3" xfId="4" xr:uid="{7AF4DFAA-5DCD-446C-924C-8CD46B2DACB3}"/>
    <cellStyle name="Percent" xfId="2" builtinId="5"/>
  </cellStyles>
  <dxfs count="0"/>
  <tableStyles count="0" defaultTableStyle="TableStyleMedium2" defaultPivotStyle="PivotStyleLight16"/>
  <colors>
    <mruColors>
      <color rgb="FFFCD5B4"/>
      <color rgb="FFB7DEE8"/>
      <color rgb="FFC5D9F1"/>
      <color rgb="FFCCC0DA"/>
      <color rgb="FFF2DCDB"/>
      <color rgb="FFDDD9C4"/>
      <color rgb="FFEBF1DE"/>
      <color rgb="FFE4DFEC"/>
      <color rgb="FFFFFFCC"/>
      <color rgb="FFE5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678180</xdr:colOff>
          <xdr:row>20</xdr:row>
          <xdr:rowOff>297180</xdr:rowOff>
        </xdr:from>
        <xdr:to>
          <xdr:col>3</xdr:col>
          <xdr:colOff>973455</xdr:colOff>
          <xdr:row>22</xdr:row>
          <xdr:rowOff>15240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678180</xdr:colOff>
          <xdr:row>13</xdr:row>
          <xdr:rowOff>297180</xdr:rowOff>
        </xdr:from>
        <xdr:to>
          <xdr:col>3</xdr:col>
          <xdr:colOff>973455</xdr:colOff>
          <xdr:row>15</xdr:row>
          <xdr:rowOff>15240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FM_PBC_JLB_Alleys_C1607_MasterBidForm_20240318_DRAFT_Unprotected.xlsx" TargetMode="External"/><Relationship Id="rId1" Type="http://schemas.openxmlformats.org/officeDocument/2006/relationships/externalLinkPath" Target="/Chicago%20Department%20of%20Transportation/Alleys/Package%201/Construction/IFB/FM_PBC_JLB_Alleys_C1607_MasterBidForm_20240318_DRAFT_Unprotecte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Q:\Chicago%20Department%20of%20Transportation\Alleys\Group%201\Construction\IFB\PBC%20Alley%20Reconstruction%20SP%20Package%201%20No%20Unit%20Prices.xlsx" TargetMode="External"/><Relationship Id="rId1" Type="http://schemas.openxmlformats.org/officeDocument/2006/relationships/externalLinkPath" Target="/Chicago%20Department%20of%20Transportation/Alleys/Package%201/Construction/IFB/PBC%20Alley%20Reconstruction%20SP%20Package%201%20No%20Unit%20Pr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chedule of Prices"/>
      <sheetName val="BidFormMASTER All Alleys"/>
      <sheetName val="Award Criteria Figure"/>
    </sheetNames>
    <sheetDataSet>
      <sheetData sheetId="0"/>
      <sheetData sheetId="1">
        <row r="16">
          <cell r="D16">
            <v>525000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2356A_21-CP#14"/>
      <sheetName val="22356B_22-CP#19"/>
      <sheetName val="22356C_21-CP#39"/>
      <sheetName val="22356D_22-CP#24"/>
      <sheetName val="22-M#6 Send Rev Plans"/>
      <sheetName val="22356F_22-M#17"/>
      <sheetName val="22356G_22-T#2"/>
      <sheetName val="Original Items"/>
      <sheetName val="Original Items Condensed"/>
    </sheetNames>
    <sheetDataSet>
      <sheetData sheetId="0"/>
      <sheetData sheetId="1"/>
      <sheetData sheetId="2"/>
      <sheetData sheetId="3"/>
      <sheetData sheetId="4"/>
      <sheetData sheetId="5"/>
      <sheetData sheetId="6"/>
      <sheetData sheetId="7"/>
      <sheetData sheetId="8">
        <row r="8">
          <cell r="C8" t="str">
            <v>Code Number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showGridLines="0" view="pageBreakPreview" zoomScaleNormal="100" zoomScaleSheetLayoutView="100" zoomScalePageLayoutView="85" workbookViewId="0">
      <selection activeCell="C5" sqref="C5:D5"/>
    </sheetView>
  </sheetViews>
  <sheetFormatPr defaultColWidth="9.21875" defaultRowHeight="13.8" x14ac:dyDescent="0.25"/>
  <cols>
    <col min="1" max="1" width="12" style="1" customWidth="1"/>
    <col min="2" max="2" width="12.5546875" style="1" customWidth="1"/>
    <col min="3" max="3" width="99.21875" style="1" customWidth="1"/>
    <col min="4" max="4" width="22.44140625" style="1" customWidth="1"/>
    <col min="5" max="16384" width="9.21875" style="1"/>
  </cols>
  <sheetData>
    <row r="1" spans="1:4" ht="44.25" customHeight="1" x14ac:dyDescent="0.25">
      <c r="A1" s="147" t="s">
        <v>0</v>
      </c>
      <c r="B1" s="148"/>
      <c r="C1" s="44" t="s">
        <v>1</v>
      </c>
      <c r="D1" s="45"/>
    </row>
    <row r="2" spans="1:4" ht="24" customHeight="1" x14ac:dyDescent="0.25">
      <c r="A2" s="161" t="s">
        <v>2</v>
      </c>
      <c r="B2" s="162"/>
      <c r="C2" s="42" t="s">
        <v>248</v>
      </c>
      <c r="D2" s="46"/>
    </row>
    <row r="3" spans="1:4" ht="24" customHeight="1" x14ac:dyDescent="0.25">
      <c r="A3" s="149" t="s">
        <v>3</v>
      </c>
      <c r="B3" s="150"/>
      <c r="C3" s="32" t="s">
        <v>207</v>
      </c>
      <c r="D3" s="46"/>
    </row>
    <row r="4" spans="1:4" s="4" customFormat="1" ht="24" customHeight="1" x14ac:dyDescent="0.45">
      <c r="A4" s="151" t="s">
        <v>4</v>
      </c>
      <c r="B4" s="152"/>
      <c r="C4" s="116">
        <v>22813</v>
      </c>
      <c r="D4" s="46"/>
    </row>
    <row r="5" spans="1:4" s="4" customFormat="1" ht="37.5" customHeight="1" thickBot="1" x14ac:dyDescent="0.5">
      <c r="A5" s="47" t="s">
        <v>5</v>
      </c>
      <c r="B5" s="33"/>
      <c r="C5" s="153"/>
      <c r="D5" s="154"/>
    </row>
    <row r="6" spans="1:4" s="4" customFormat="1" ht="37.049999999999997" customHeight="1" thickBot="1" x14ac:dyDescent="0.5">
      <c r="A6" s="155" t="s">
        <v>6</v>
      </c>
      <c r="B6" s="156"/>
      <c r="C6" s="156"/>
      <c r="D6" s="157"/>
    </row>
    <row r="7" spans="1:4" s="4" customFormat="1" ht="68.55" customHeight="1" thickBot="1" x14ac:dyDescent="0.5">
      <c r="A7" s="158" t="s">
        <v>244</v>
      </c>
      <c r="B7" s="159"/>
      <c r="C7" s="159"/>
      <c r="D7" s="160"/>
    </row>
    <row r="8" spans="1:4" ht="20.100000000000001" customHeight="1" thickBot="1" x14ac:dyDescent="0.4">
      <c r="A8" s="144" t="s">
        <v>247</v>
      </c>
      <c r="B8" s="12" t="s">
        <v>7</v>
      </c>
      <c r="C8" s="13" t="s">
        <v>8</v>
      </c>
      <c r="D8" s="53" t="s">
        <v>9</v>
      </c>
    </row>
    <row r="9" spans="1:4" ht="24" customHeight="1" thickBot="1" x14ac:dyDescent="0.4">
      <c r="A9" s="144"/>
      <c r="B9" s="14"/>
      <c r="C9" s="31" t="s">
        <v>209</v>
      </c>
      <c r="D9" s="54"/>
    </row>
    <row r="10" spans="1:4" ht="24" customHeight="1" thickBot="1" x14ac:dyDescent="0.3">
      <c r="A10" s="144"/>
      <c r="B10" s="15">
        <v>1</v>
      </c>
      <c r="C10" s="16" t="s">
        <v>10</v>
      </c>
      <c r="D10" s="111">
        <f>SUM('W. Bryn Mawr Ave.-North Knox '!G91)</f>
        <v>0</v>
      </c>
    </row>
    <row r="11" spans="1:4" ht="24" customHeight="1" thickBot="1" x14ac:dyDescent="0.3">
      <c r="A11" s="144"/>
      <c r="B11" s="17">
        <v>2</v>
      </c>
      <c r="C11" s="16" t="s">
        <v>11</v>
      </c>
      <c r="D11" s="48">
        <v>225000</v>
      </c>
    </row>
    <row r="12" spans="1:4" ht="24" customHeight="1" thickBot="1" x14ac:dyDescent="0.3">
      <c r="A12" s="144"/>
      <c r="B12" s="17">
        <v>3</v>
      </c>
      <c r="C12" s="18" t="s">
        <v>12</v>
      </c>
      <c r="D12" s="49">
        <v>25000</v>
      </c>
    </row>
    <row r="13" spans="1:4" ht="24" customHeight="1" thickBot="1" x14ac:dyDescent="0.3">
      <c r="A13" s="144"/>
      <c r="B13" s="118">
        <v>4</v>
      </c>
      <c r="C13" s="119" t="s">
        <v>150</v>
      </c>
      <c r="D13" s="120">
        <v>5000</v>
      </c>
    </row>
    <row r="14" spans="1:4" ht="24" customHeight="1" thickBot="1" x14ac:dyDescent="0.3">
      <c r="A14" s="144"/>
      <c r="B14" s="19">
        <v>5</v>
      </c>
      <c r="C14" s="20" t="s">
        <v>13</v>
      </c>
      <c r="D14" s="55">
        <f>SUM(D10:D13)</f>
        <v>255000</v>
      </c>
    </row>
    <row r="15" spans="1:4" ht="14.1" customHeight="1" thickBot="1" x14ac:dyDescent="0.3">
      <c r="A15" s="144"/>
      <c r="B15" s="145" t="s">
        <v>14</v>
      </c>
      <c r="C15" s="146"/>
      <c r="D15" s="56"/>
    </row>
    <row r="16" spans="1:4" ht="20.100000000000001" customHeight="1" thickBot="1" x14ac:dyDescent="0.4">
      <c r="A16" s="144" t="s">
        <v>246</v>
      </c>
      <c r="B16" s="5" t="s">
        <v>7</v>
      </c>
      <c r="C16" s="6" t="s">
        <v>8</v>
      </c>
      <c r="D16" s="50" t="s">
        <v>9</v>
      </c>
    </row>
    <row r="17" spans="1:4" ht="24" customHeight="1" thickBot="1" x14ac:dyDescent="0.4">
      <c r="A17" s="144"/>
      <c r="B17" s="7"/>
      <c r="C17" s="30" t="s">
        <v>210</v>
      </c>
      <c r="D17" s="51"/>
    </row>
    <row r="18" spans="1:4" ht="24" customHeight="1" thickBot="1" x14ac:dyDescent="0.4">
      <c r="A18" s="144"/>
      <c r="B18" s="15">
        <v>6</v>
      </c>
      <c r="C18" s="16" t="s">
        <v>10</v>
      </c>
      <c r="D18" s="112">
        <f>SUM('W. Bryn Mawr Ave.-North Lawler'!G91)</f>
        <v>0</v>
      </c>
    </row>
    <row r="19" spans="1:4" ht="24" customHeight="1" thickBot="1" x14ac:dyDescent="0.4">
      <c r="A19" s="144"/>
      <c r="B19" s="17">
        <v>7</v>
      </c>
      <c r="C19" s="16" t="s">
        <v>11</v>
      </c>
      <c r="D19" s="108">
        <v>305000</v>
      </c>
    </row>
    <row r="20" spans="1:4" ht="24" customHeight="1" thickBot="1" x14ac:dyDescent="0.4">
      <c r="A20" s="144"/>
      <c r="B20" s="17">
        <v>8</v>
      </c>
      <c r="C20" s="18" t="s">
        <v>12</v>
      </c>
      <c r="D20" s="109">
        <v>25000</v>
      </c>
    </row>
    <row r="21" spans="1:4" ht="24" customHeight="1" thickBot="1" x14ac:dyDescent="0.4">
      <c r="A21" s="144"/>
      <c r="B21" s="8">
        <v>9</v>
      </c>
      <c r="C21" s="9" t="s">
        <v>13</v>
      </c>
      <c r="D21" s="110">
        <f>SUM(D18:D20)</f>
        <v>330000</v>
      </c>
    </row>
    <row r="22" spans="1:4" ht="14.1" customHeight="1" thickBot="1" x14ac:dyDescent="0.3">
      <c r="A22" s="144"/>
      <c r="B22" s="163" t="s">
        <v>14</v>
      </c>
      <c r="C22" s="164"/>
      <c r="D22" s="52"/>
    </row>
    <row r="23" spans="1:4" ht="18" x14ac:dyDescent="0.35">
      <c r="A23" s="57"/>
      <c r="B23" s="24" t="s">
        <v>7</v>
      </c>
      <c r="C23" s="25" t="s">
        <v>8</v>
      </c>
      <c r="D23" s="58" t="s">
        <v>15</v>
      </c>
    </row>
    <row r="24" spans="1:4" ht="20.399999999999999" x14ac:dyDescent="0.35">
      <c r="A24" s="57"/>
      <c r="B24" s="26">
        <v>10</v>
      </c>
      <c r="C24" s="27" t="s">
        <v>211</v>
      </c>
      <c r="D24" s="59">
        <f>SUM(D14,D21)</f>
        <v>585000</v>
      </c>
    </row>
    <row r="25" spans="1:4" ht="24" customHeight="1" thickBot="1" x14ac:dyDescent="0.4">
      <c r="A25" s="60"/>
      <c r="B25" s="28">
        <v>11</v>
      </c>
      <c r="C25" s="29" t="s">
        <v>16</v>
      </c>
      <c r="D25" s="61">
        <f>SUM('Award Criteria Figure'!C38)</f>
        <v>556335</v>
      </c>
    </row>
    <row r="26" spans="1:4" ht="37.5" customHeight="1" thickBot="1" x14ac:dyDescent="0.4">
      <c r="A26" s="165" t="s">
        <v>17</v>
      </c>
      <c r="B26" s="166"/>
      <c r="C26" s="166"/>
      <c r="D26" s="167"/>
    </row>
    <row r="27" spans="1:4" ht="24" customHeight="1" x14ac:dyDescent="0.25">
      <c r="A27" s="62" t="s">
        <v>18</v>
      </c>
      <c r="B27" s="168"/>
      <c r="C27" s="168"/>
      <c r="D27" s="169"/>
    </row>
    <row r="28" spans="1:4" ht="24" customHeight="1" x14ac:dyDescent="0.25">
      <c r="A28" s="62" t="s">
        <v>19</v>
      </c>
      <c r="B28" s="170"/>
      <c r="C28" s="171"/>
      <c r="D28" s="172"/>
    </row>
    <row r="29" spans="1:4" ht="14.4" thickBot="1" x14ac:dyDescent="0.3">
      <c r="A29" s="63"/>
      <c r="B29" s="173"/>
      <c r="C29" s="173"/>
      <c r="D29" s="174"/>
    </row>
    <row r="30" spans="1:4" ht="18.600000000000001" thickBot="1" x14ac:dyDescent="0.3">
      <c r="A30" s="175" t="s">
        <v>20</v>
      </c>
      <c r="B30" s="176"/>
      <c r="C30" s="176"/>
      <c r="D30" s="177"/>
    </row>
    <row r="31" spans="1:4" x14ac:dyDescent="0.25">
      <c r="A31" s="64" t="s">
        <v>21</v>
      </c>
      <c r="B31" s="168"/>
      <c r="C31" s="168"/>
      <c r="D31" s="169"/>
    </row>
    <row r="32" spans="1:4" ht="14.4" thickBot="1" x14ac:dyDescent="0.3">
      <c r="A32" s="62" t="s">
        <v>22</v>
      </c>
      <c r="B32" s="170"/>
      <c r="C32" s="171"/>
      <c r="D32" s="172"/>
    </row>
    <row r="33" spans="1:4" ht="33" customHeight="1" thickBot="1" x14ac:dyDescent="0.3">
      <c r="A33" s="175" t="s">
        <v>23</v>
      </c>
      <c r="B33" s="176"/>
      <c r="C33" s="176"/>
      <c r="D33" s="177"/>
    </row>
    <row r="34" spans="1:4" ht="126" customHeight="1" thickBot="1" x14ac:dyDescent="0.3">
      <c r="A34" s="182" t="s">
        <v>212</v>
      </c>
      <c r="B34" s="183"/>
      <c r="C34" s="183"/>
      <c r="D34" s="184"/>
    </row>
    <row r="35" spans="1:4" ht="20.100000000000001" customHeight="1" x14ac:dyDescent="0.25">
      <c r="A35" s="65" t="s">
        <v>24</v>
      </c>
      <c r="B35" s="10" t="s">
        <v>25</v>
      </c>
      <c r="C35" s="185" t="s">
        <v>245</v>
      </c>
      <c r="D35" s="186"/>
    </row>
    <row r="36" spans="1:4" ht="20.100000000000001" customHeight="1" x14ac:dyDescent="0.25">
      <c r="A36" s="66" t="s">
        <v>26</v>
      </c>
      <c r="B36" s="11" t="s">
        <v>27</v>
      </c>
      <c r="C36" s="178" t="s">
        <v>153</v>
      </c>
      <c r="D36" s="179"/>
    </row>
    <row r="37" spans="1:4" ht="20.100000000000001" customHeight="1" x14ac:dyDescent="0.25">
      <c r="A37" s="67" t="s">
        <v>28</v>
      </c>
      <c r="B37" s="11" t="s">
        <v>29</v>
      </c>
      <c r="C37" s="178" t="s">
        <v>154</v>
      </c>
      <c r="D37" s="179"/>
    </row>
    <row r="38" spans="1:4" ht="27" customHeight="1" x14ac:dyDescent="0.25">
      <c r="A38" s="68" t="s">
        <v>30</v>
      </c>
      <c r="B38" s="11" t="s">
        <v>151</v>
      </c>
      <c r="C38" s="178" t="s">
        <v>213</v>
      </c>
      <c r="D38" s="179"/>
    </row>
    <row r="39" spans="1:4" ht="43.05" customHeight="1" thickBot="1" x14ac:dyDescent="0.3">
      <c r="A39" s="69" t="s">
        <v>31</v>
      </c>
      <c r="B39" s="70" t="s">
        <v>152</v>
      </c>
      <c r="C39" s="180" t="s">
        <v>214</v>
      </c>
      <c r="D39" s="181"/>
    </row>
    <row r="41" spans="1:4" ht="121.5" customHeight="1" x14ac:dyDescent="0.25"/>
  </sheetData>
  <sheetProtection algorithmName="SHA-512" hashValue="MzY7iMfmQAPOCYqWIuWYp1DHKUnycLIfX9E69vCTyVmT2kLyoHQkVgIE0ThnQV/ByDA27inQWVgoMyPuclqLDQ==" saltValue="6diK64mBUvkmlcvqAZZKVg==" spinCount="100000" sheet="1" selectLockedCells="1"/>
  <mergeCells count="25">
    <mergeCell ref="C38:D38"/>
    <mergeCell ref="C39:D39"/>
    <mergeCell ref="A33:D33"/>
    <mergeCell ref="A34:D34"/>
    <mergeCell ref="C35:D35"/>
    <mergeCell ref="C36:D36"/>
    <mergeCell ref="B29:D29"/>
    <mergeCell ref="A30:D30"/>
    <mergeCell ref="B31:D31"/>
    <mergeCell ref="B32:D32"/>
    <mergeCell ref="C37:D37"/>
    <mergeCell ref="B22:C22"/>
    <mergeCell ref="A16:A22"/>
    <mergeCell ref="A26:D26"/>
    <mergeCell ref="B27:D27"/>
    <mergeCell ref="B28:D28"/>
    <mergeCell ref="A8:A15"/>
    <mergeCell ref="B15:C15"/>
    <mergeCell ref="A1:B1"/>
    <mergeCell ref="A3:B3"/>
    <mergeCell ref="A4:B4"/>
    <mergeCell ref="C5:D5"/>
    <mergeCell ref="A6:D6"/>
    <mergeCell ref="A7:D7"/>
    <mergeCell ref="A2:B2"/>
  </mergeCells>
  <printOptions horizontalCentered="1" verticalCentered="1"/>
  <pageMargins left="0.25" right="0.25" top="0.75" bottom="0.75" header="0.3" footer="0.3"/>
  <pageSetup scale="62" orientation="portrait" r:id="rId1"/>
  <headerFooter>
    <oddHeader>&amp;C&amp;"Arial Narrow,Bold"&amp;16B. BID FORM - WPA STREET RECONSTRUCTION (W. Bryn Mawr Ave.-N. Knox Ave./W. Bryn Mawr Ave.-N. Lawler Ave.)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3</xdr:col>
                    <xdr:colOff>678180</xdr:colOff>
                    <xdr:row>20</xdr:row>
                    <xdr:rowOff>297180</xdr:rowOff>
                  </from>
                  <to>
                    <xdr:col>3</xdr:col>
                    <xdr:colOff>982980</xdr:colOff>
                    <xdr:row>22</xdr:row>
                    <xdr:rowOff>22860</xdr:rowOff>
                  </to>
                </anchor>
              </controlPr>
            </control>
          </mc:Choice>
        </mc:AlternateContent>
        <mc:AlternateContent xmlns:mc="http://schemas.openxmlformats.org/markup-compatibility/2006">
          <mc:Choice Requires="x14">
            <control shapeId="1033" r:id="rId5" name="Check Box 9">
              <controlPr defaultSize="0" autoFill="0" autoLine="0" autoPict="0">
                <anchor moveWithCells="1">
                  <from>
                    <xdr:col>3</xdr:col>
                    <xdr:colOff>678180</xdr:colOff>
                    <xdr:row>13</xdr:row>
                    <xdr:rowOff>297180</xdr:rowOff>
                  </from>
                  <to>
                    <xdr:col>3</xdr:col>
                    <xdr:colOff>982980</xdr:colOff>
                    <xdr:row>15</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12F06-4240-44A7-A60F-B81D68BEF07A}">
  <sheetPr>
    <pageSetUpPr fitToPage="1"/>
  </sheetPr>
  <dimension ref="A1:C49"/>
  <sheetViews>
    <sheetView view="pageBreakPreview" zoomScaleNormal="100" zoomScaleSheetLayoutView="100" zoomScalePageLayoutView="80" workbookViewId="0">
      <selection activeCell="C19" sqref="C19"/>
    </sheetView>
  </sheetViews>
  <sheetFormatPr defaultColWidth="1" defaultRowHeight="14.4" x14ac:dyDescent="0.3"/>
  <cols>
    <col min="1" max="1" width="21.21875" customWidth="1"/>
    <col min="2" max="2" width="73.77734375" customWidth="1"/>
    <col min="3" max="3" width="18.77734375" customWidth="1"/>
  </cols>
  <sheetData>
    <row r="1" spans="1:3" ht="36.6" thickTop="1" x14ac:dyDescent="0.35">
      <c r="A1" s="106" t="s">
        <v>0</v>
      </c>
      <c r="B1" s="114" t="s">
        <v>1</v>
      </c>
      <c r="C1" s="71"/>
    </row>
    <row r="2" spans="1:3" ht="24" customHeight="1" x14ac:dyDescent="0.3">
      <c r="A2" s="72" t="s">
        <v>2</v>
      </c>
      <c r="B2" s="43" t="s">
        <v>208</v>
      </c>
      <c r="C2" s="73"/>
    </row>
    <row r="3" spans="1:3" ht="24" customHeight="1" x14ac:dyDescent="0.3">
      <c r="A3" s="107" t="s">
        <v>3</v>
      </c>
      <c r="B3" s="113" t="s">
        <v>207</v>
      </c>
      <c r="C3" s="74"/>
    </row>
    <row r="4" spans="1:3" ht="24" customHeight="1" x14ac:dyDescent="0.3">
      <c r="A4" s="72" t="s">
        <v>4</v>
      </c>
      <c r="B4" s="117">
        <v>22813</v>
      </c>
      <c r="C4" s="75"/>
    </row>
    <row r="5" spans="1:3" ht="8.25" hidden="1" customHeight="1" x14ac:dyDescent="0.3">
      <c r="A5" s="192"/>
      <c r="B5" s="193"/>
      <c r="C5" s="194"/>
    </row>
    <row r="6" spans="1:3" ht="33" hidden="1" customHeight="1" x14ac:dyDescent="0.3">
      <c r="A6" s="76"/>
      <c r="C6" s="77" t="s">
        <v>32</v>
      </c>
    </row>
    <row r="7" spans="1:3" ht="18" hidden="1" x14ac:dyDescent="0.35">
      <c r="A7" s="76"/>
      <c r="C7" s="78">
        <f>SUM('[1]BidFormMASTER All Alleys'!D16)</f>
        <v>525000</v>
      </c>
    </row>
    <row r="8" spans="1:3" ht="25.2" x14ac:dyDescent="0.45">
      <c r="A8" s="195" t="s">
        <v>33</v>
      </c>
      <c r="B8" s="196"/>
      <c r="C8" s="197"/>
    </row>
    <row r="9" spans="1:3" ht="24.75" customHeight="1" x14ac:dyDescent="0.45">
      <c r="A9" s="76"/>
      <c r="C9" s="79" t="s">
        <v>34</v>
      </c>
    </row>
    <row r="10" spans="1:3" s="2" customFormat="1" ht="18" x14ac:dyDescent="0.35">
      <c r="A10" s="80" t="s">
        <v>35</v>
      </c>
      <c r="B10" s="81"/>
      <c r="C10" s="82">
        <f>SUM('Master Bid Tab'!D24)</f>
        <v>585000</v>
      </c>
    </row>
    <row r="11" spans="1:3" ht="18.75" customHeight="1" x14ac:dyDescent="0.3">
      <c r="A11" s="83" t="s">
        <v>36</v>
      </c>
      <c r="B11" s="1"/>
      <c r="C11" s="84">
        <v>0.7</v>
      </c>
    </row>
    <row r="12" spans="1:3" ht="18.75" customHeight="1" x14ac:dyDescent="0.3">
      <c r="A12" s="83" t="s">
        <v>37</v>
      </c>
      <c r="B12" s="1"/>
      <c r="C12" s="85">
        <f>SUM(C10*C11)*0.04</f>
        <v>16380</v>
      </c>
    </row>
    <row r="13" spans="1:3" ht="18.75" customHeight="1" x14ac:dyDescent="0.3">
      <c r="A13" s="86"/>
      <c r="B13" s="87"/>
      <c r="C13" s="88"/>
    </row>
    <row r="14" spans="1:3" ht="18.75" customHeight="1" x14ac:dyDescent="0.3">
      <c r="A14" s="83"/>
      <c r="B14" s="1"/>
      <c r="C14" s="85">
        <f>SUM($C$10)</f>
        <v>585000</v>
      </c>
    </row>
    <row r="15" spans="1:3" ht="18.75" customHeight="1" x14ac:dyDescent="0.3">
      <c r="A15" s="83" t="s">
        <v>38</v>
      </c>
      <c r="B15" s="1"/>
      <c r="C15" s="84">
        <v>0.7</v>
      </c>
    </row>
    <row r="16" spans="1:3" ht="18.75" customHeight="1" x14ac:dyDescent="0.3">
      <c r="A16" s="83" t="s">
        <v>39</v>
      </c>
      <c r="B16" s="1"/>
      <c r="C16" s="85">
        <f t="shared" ref="C16" si="0">SUM(C14*C15)*0.03</f>
        <v>12285</v>
      </c>
    </row>
    <row r="17" spans="1:3" ht="18.75" customHeight="1" x14ac:dyDescent="0.3">
      <c r="A17" s="86"/>
      <c r="B17" s="87"/>
      <c r="C17" s="88"/>
    </row>
    <row r="18" spans="1:3" ht="18.75" customHeight="1" x14ac:dyDescent="0.3">
      <c r="A18" s="83"/>
      <c r="B18" s="1"/>
      <c r="C18" s="85">
        <f>SUM($C$10)</f>
        <v>585000</v>
      </c>
    </row>
    <row r="19" spans="1:3" ht="18.75" customHeight="1" x14ac:dyDescent="0.3">
      <c r="A19" s="83" t="s">
        <v>40</v>
      </c>
      <c r="B19" s="1"/>
      <c r="C19" s="84"/>
    </row>
    <row r="20" spans="1:3" ht="18.75" customHeight="1" x14ac:dyDescent="0.3">
      <c r="A20" s="83" t="s">
        <v>41</v>
      </c>
      <c r="B20" s="1"/>
      <c r="C20" s="85">
        <f t="shared" ref="C20" si="1">SUM(C18*C19)*0.01</f>
        <v>0</v>
      </c>
    </row>
    <row r="21" spans="1:3" ht="18.75" customHeight="1" x14ac:dyDescent="0.3">
      <c r="A21" s="86"/>
      <c r="B21" s="87"/>
      <c r="C21" s="88"/>
    </row>
    <row r="22" spans="1:3" ht="18.75" customHeight="1" x14ac:dyDescent="0.3">
      <c r="A22" s="83"/>
      <c r="B22" s="1"/>
      <c r="C22" s="85">
        <f>SUM($C$10)</f>
        <v>585000</v>
      </c>
    </row>
    <row r="23" spans="1:3" ht="18.75" customHeight="1" x14ac:dyDescent="0.3">
      <c r="A23" s="83" t="s">
        <v>42</v>
      </c>
      <c r="B23" s="1"/>
      <c r="C23" s="84"/>
    </row>
    <row r="24" spans="1:3" ht="18.75" customHeight="1" x14ac:dyDescent="0.3">
      <c r="A24" s="83" t="s">
        <v>43</v>
      </c>
      <c r="B24" s="1"/>
      <c r="C24" s="85">
        <f t="shared" ref="C24" si="2">SUM(C22*C23)*0.04</f>
        <v>0</v>
      </c>
    </row>
    <row r="25" spans="1:3" ht="18.75" customHeight="1" x14ac:dyDescent="0.3">
      <c r="A25" s="86"/>
      <c r="B25" s="87"/>
      <c r="C25" s="88"/>
    </row>
    <row r="26" spans="1:3" ht="18.75" customHeight="1" x14ac:dyDescent="0.3">
      <c r="A26" s="83"/>
      <c r="B26" s="1"/>
      <c r="C26" s="85">
        <f>SUM($C$10)</f>
        <v>585000</v>
      </c>
    </row>
    <row r="27" spans="1:3" ht="18.75" customHeight="1" x14ac:dyDescent="0.3">
      <c r="A27" s="83" t="s">
        <v>44</v>
      </c>
      <c r="B27" s="1"/>
      <c r="C27" s="84"/>
    </row>
    <row r="28" spans="1:3" ht="18.75" customHeight="1" x14ac:dyDescent="0.3">
      <c r="A28" s="83" t="s">
        <v>45</v>
      </c>
      <c r="B28" s="1"/>
      <c r="C28" s="85"/>
    </row>
    <row r="29" spans="1:3" ht="18.75" customHeight="1" x14ac:dyDescent="0.3">
      <c r="A29" s="86"/>
      <c r="B29" s="87"/>
      <c r="C29" s="88"/>
    </row>
    <row r="30" spans="1:3" ht="18.75" customHeight="1" x14ac:dyDescent="0.3">
      <c r="A30" s="83"/>
      <c r="B30" s="1"/>
      <c r="C30" s="85">
        <f>SUM($C$10)</f>
        <v>585000</v>
      </c>
    </row>
    <row r="31" spans="1:3" ht="18.75" customHeight="1" x14ac:dyDescent="0.3">
      <c r="A31" s="83" t="s">
        <v>46</v>
      </c>
      <c r="B31" s="1"/>
      <c r="C31" s="84"/>
    </row>
    <row r="32" spans="1:3" ht="18.75" customHeight="1" x14ac:dyDescent="0.3">
      <c r="A32" s="83" t="s">
        <v>47</v>
      </c>
      <c r="B32" s="1"/>
      <c r="C32" s="85">
        <f t="shared" ref="C32" si="3">SUM(C30*C31)*0.01</f>
        <v>0</v>
      </c>
    </row>
    <row r="33" spans="1:3" ht="18.75" customHeight="1" x14ac:dyDescent="0.3">
      <c r="A33" s="86"/>
      <c r="B33" s="87"/>
      <c r="C33" s="88"/>
    </row>
    <row r="34" spans="1:3" ht="18.75" customHeight="1" x14ac:dyDescent="0.3">
      <c r="A34" s="83"/>
      <c r="B34" s="1"/>
      <c r="C34" s="85">
        <f>SUM($C$10)</f>
        <v>585000</v>
      </c>
    </row>
    <row r="35" spans="1:3" ht="18.75" customHeight="1" x14ac:dyDescent="0.3">
      <c r="A35" s="83" t="s">
        <v>48</v>
      </c>
      <c r="B35" s="1"/>
      <c r="C35" s="85">
        <f>SUM(C12+C16+C20+C24+C28+C32)</f>
        <v>28665</v>
      </c>
    </row>
    <row r="36" spans="1:3" ht="18.75" customHeight="1" x14ac:dyDescent="0.3">
      <c r="A36" s="83" t="s">
        <v>49</v>
      </c>
      <c r="B36" s="1"/>
      <c r="C36" s="85">
        <f t="shared" ref="C36" si="4">SUM(C34-C35)</f>
        <v>556335</v>
      </c>
    </row>
    <row r="37" spans="1:3" ht="8.85" customHeight="1" x14ac:dyDescent="0.3">
      <c r="A37" s="89"/>
      <c r="B37" s="90"/>
      <c r="C37" s="91"/>
    </row>
    <row r="38" spans="1:3" ht="24" customHeight="1" thickBot="1" x14ac:dyDescent="0.4">
      <c r="A38" s="80" t="s">
        <v>50</v>
      </c>
      <c r="B38" s="81"/>
      <c r="C38" s="82">
        <f>SUM(C36)</f>
        <v>556335</v>
      </c>
    </row>
    <row r="39" spans="1:3" ht="17.55" customHeight="1" thickBot="1" x14ac:dyDescent="0.35">
      <c r="A39" s="198" t="s">
        <v>14</v>
      </c>
      <c r="B39" s="199"/>
      <c r="C39" s="92"/>
    </row>
    <row r="40" spans="1:3" ht="17.55" customHeight="1" thickBot="1" x14ac:dyDescent="0.35">
      <c r="A40" s="187" t="s">
        <v>20</v>
      </c>
      <c r="B40" s="176"/>
      <c r="C40" s="188"/>
    </row>
    <row r="41" spans="1:3" ht="17.55" customHeight="1" x14ac:dyDescent="0.3">
      <c r="A41" s="93" t="s">
        <v>21</v>
      </c>
      <c r="B41" s="200"/>
      <c r="C41" s="201"/>
    </row>
    <row r="42" spans="1:3" ht="17.55" customHeight="1" thickBot="1" x14ac:dyDescent="0.35">
      <c r="A42" s="94" t="s">
        <v>22</v>
      </c>
      <c r="B42" s="202"/>
      <c r="C42" s="203"/>
    </row>
    <row r="43" spans="1:3" ht="18.600000000000001" thickBot="1" x14ac:dyDescent="0.35">
      <c r="A43" s="187" t="s">
        <v>23</v>
      </c>
      <c r="B43" s="176"/>
      <c r="C43" s="188"/>
    </row>
    <row r="44" spans="1:3" ht="125.25" customHeight="1" thickBot="1" x14ac:dyDescent="0.35">
      <c r="A44" s="189" t="s">
        <v>149</v>
      </c>
      <c r="B44" s="190"/>
      <c r="C44" s="191"/>
    </row>
    <row r="45" spans="1:3" ht="15" thickBot="1" x14ac:dyDescent="0.35">
      <c r="A45" s="95" t="s">
        <v>51</v>
      </c>
      <c r="B45" s="41"/>
      <c r="C45" s="96"/>
    </row>
    <row r="46" spans="1:3" x14ac:dyDescent="0.3">
      <c r="A46" s="97" t="s">
        <v>52</v>
      </c>
      <c r="B46" s="98"/>
      <c r="C46" s="99"/>
    </row>
    <row r="47" spans="1:3" x14ac:dyDescent="0.3">
      <c r="A47" s="100" t="s">
        <v>53</v>
      </c>
      <c r="B47" s="101"/>
      <c r="C47" s="102"/>
    </row>
    <row r="48" spans="1:3" ht="15" thickBot="1" x14ac:dyDescent="0.35">
      <c r="A48" s="103" t="s">
        <v>54</v>
      </c>
      <c r="B48" s="104"/>
      <c r="C48" s="105"/>
    </row>
    <row r="49" spans="3:3" ht="18.600000000000001" thickTop="1" x14ac:dyDescent="0.3">
      <c r="C49" s="3"/>
    </row>
  </sheetData>
  <sheetProtection algorithmName="SHA-512" hashValue="F/0UfMHXUbGGAPqb6eLc6N2UhD2OjBZ6f6YKDFCSgTbbHDZ1YF4TSe95/acxPD7dAsCPyNSH1IKgDj8btDuYyQ==" saltValue="JT+MoMM6QQAwRvTXuGsKBg==" spinCount="100000" sheet="1" selectLockedCells="1"/>
  <mergeCells count="8">
    <mergeCell ref="A43:C43"/>
    <mergeCell ref="A44:C44"/>
    <mergeCell ref="A5:C5"/>
    <mergeCell ref="A8:C8"/>
    <mergeCell ref="A39:B39"/>
    <mergeCell ref="A40:C40"/>
    <mergeCell ref="B41:C41"/>
    <mergeCell ref="B42:C42"/>
  </mergeCells>
  <printOptions horizontalCentered="1"/>
  <pageMargins left="0.25" right="0.25" top="0.5" bottom="0.5" header="0.25" footer="0.3"/>
  <pageSetup paperSize="17" scale="7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106C2-1FA9-4CDC-A3B5-D7653B301C6E}">
  <sheetPr>
    <tabColor theme="7" tint="-0.499984740745262"/>
    <pageSetUpPr fitToPage="1"/>
  </sheetPr>
  <dimension ref="A1:G104"/>
  <sheetViews>
    <sheetView tabSelected="1" view="pageBreakPreview" zoomScale="90" zoomScaleNormal="100" zoomScaleSheetLayoutView="90" workbookViewId="0">
      <selection activeCell="F3" sqref="F3"/>
    </sheetView>
  </sheetViews>
  <sheetFormatPr defaultRowHeight="14.4" x14ac:dyDescent="0.3"/>
  <cols>
    <col min="1" max="1" width="9.77734375" style="22" customWidth="1"/>
    <col min="2" max="2" width="15.77734375" style="22" customWidth="1"/>
    <col min="3" max="3" width="64" style="23" customWidth="1"/>
    <col min="4" max="4" width="14.77734375" style="22" customWidth="1"/>
    <col min="5" max="5" width="10.77734375" style="122" customWidth="1"/>
    <col min="6" max="6" width="10.77734375" style="22" customWidth="1"/>
    <col min="7" max="7" width="25.77734375" style="22" customWidth="1"/>
  </cols>
  <sheetData>
    <row r="1" spans="1:7" ht="102.75" customHeight="1" thickBot="1" x14ac:dyDescent="0.35">
      <c r="A1" s="204" t="s">
        <v>216</v>
      </c>
      <c r="B1" s="205"/>
      <c r="C1" s="205"/>
      <c r="D1" s="205"/>
      <c r="E1" s="205"/>
      <c r="F1" s="205"/>
      <c r="G1" s="206"/>
    </row>
    <row r="2" spans="1:7" s="21" customFormat="1" ht="20.399999999999999" x14ac:dyDescent="0.2">
      <c r="A2" s="134" t="s">
        <v>55</v>
      </c>
      <c r="B2" s="135" t="str">
        <f>'[2]Original Items Condensed'!C8</f>
        <v>Code Number</v>
      </c>
      <c r="C2" s="135" t="s">
        <v>56</v>
      </c>
      <c r="D2" s="136" t="s">
        <v>57</v>
      </c>
      <c r="E2" s="137" t="s">
        <v>58</v>
      </c>
      <c r="F2" s="138" t="s">
        <v>59</v>
      </c>
      <c r="G2" s="139" t="s">
        <v>60</v>
      </c>
    </row>
    <row r="3" spans="1:7" s="21" customFormat="1" x14ac:dyDescent="0.25">
      <c r="A3" s="123">
        <v>1</v>
      </c>
      <c r="B3" s="124">
        <v>20200100</v>
      </c>
      <c r="C3" s="125" t="s">
        <v>61</v>
      </c>
      <c r="D3" s="126" t="s">
        <v>62</v>
      </c>
      <c r="E3" s="140">
        <v>0</v>
      </c>
      <c r="F3" s="143"/>
      <c r="G3" s="127">
        <f>SUM(E3*F3)</f>
        <v>0</v>
      </c>
    </row>
    <row r="4" spans="1:7" s="21" customFormat="1" x14ac:dyDescent="0.25">
      <c r="A4" s="123">
        <v>2</v>
      </c>
      <c r="B4" s="124" t="s">
        <v>63</v>
      </c>
      <c r="C4" s="125" t="s">
        <v>64</v>
      </c>
      <c r="D4" s="126" t="s">
        <v>65</v>
      </c>
      <c r="E4" s="141">
        <v>1</v>
      </c>
      <c r="F4" s="143"/>
      <c r="G4" s="127">
        <f t="shared" ref="G4:G67" si="0">SUM(E4*F4)</f>
        <v>0</v>
      </c>
    </row>
    <row r="5" spans="1:7" s="21" customFormat="1" x14ac:dyDescent="0.25">
      <c r="A5" s="123">
        <v>3</v>
      </c>
      <c r="B5" s="124">
        <v>20800150</v>
      </c>
      <c r="C5" s="125" t="s">
        <v>67</v>
      </c>
      <c r="D5" s="126" t="s">
        <v>62</v>
      </c>
      <c r="E5" s="141">
        <v>0</v>
      </c>
      <c r="F5" s="143"/>
      <c r="G5" s="127">
        <f t="shared" si="0"/>
        <v>0</v>
      </c>
    </row>
    <row r="6" spans="1:7" s="21" customFormat="1" x14ac:dyDescent="0.25">
      <c r="A6" s="123">
        <v>4</v>
      </c>
      <c r="B6" s="124">
        <v>21101615</v>
      </c>
      <c r="C6" s="125" t="s">
        <v>219</v>
      </c>
      <c r="D6" s="126" t="s">
        <v>68</v>
      </c>
      <c r="E6" s="141">
        <v>199</v>
      </c>
      <c r="F6" s="143"/>
      <c r="G6" s="127">
        <f t="shared" si="0"/>
        <v>0</v>
      </c>
    </row>
    <row r="7" spans="1:7" s="21" customFormat="1" x14ac:dyDescent="0.25">
      <c r="A7" s="123">
        <v>5</v>
      </c>
      <c r="B7" s="124">
        <v>25200110</v>
      </c>
      <c r="C7" s="125" t="s">
        <v>69</v>
      </c>
      <c r="D7" s="126" t="s">
        <v>68</v>
      </c>
      <c r="E7" s="141">
        <v>197</v>
      </c>
      <c r="F7" s="143"/>
      <c r="G7" s="127">
        <f t="shared" si="0"/>
        <v>0</v>
      </c>
    </row>
    <row r="8" spans="1:7" s="21" customFormat="1" x14ac:dyDescent="0.25">
      <c r="A8" s="123">
        <v>6</v>
      </c>
      <c r="B8" s="124" t="s">
        <v>155</v>
      </c>
      <c r="C8" s="125" t="s">
        <v>156</v>
      </c>
      <c r="D8" s="126" t="s">
        <v>65</v>
      </c>
      <c r="E8" s="141">
        <v>0</v>
      </c>
      <c r="F8" s="143"/>
      <c r="G8" s="127">
        <f t="shared" si="0"/>
        <v>0</v>
      </c>
    </row>
    <row r="9" spans="1:7" s="21" customFormat="1" x14ac:dyDescent="0.25">
      <c r="A9" s="123">
        <v>7</v>
      </c>
      <c r="B9" s="124" t="s">
        <v>70</v>
      </c>
      <c r="C9" s="125" t="s">
        <v>71</v>
      </c>
      <c r="D9" s="126" t="s">
        <v>68</v>
      </c>
      <c r="E9" s="141">
        <v>2</v>
      </c>
      <c r="F9" s="143"/>
      <c r="G9" s="127">
        <f t="shared" si="0"/>
        <v>0</v>
      </c>
    </row>
    <row r="10" spans="1:7" s="21" customFormat="1" x14ac:dyDescent="0.25">
      <c r="A10" s="123">
        <v>8</v>
      </c>
      <c r="B10" s="124">
        <v>28000510</v>
      </c>
      <c r="C10" s="125" t="s">
        <v>72</v>
      </c>
      <c r="D10" s="126" t="s">
        <v>65</v>
      </c>
      <c r="E10" s="141">
        <v>2</v>
      </c>
      <c r="F10" s="143"/>
      <c r="G10" s="127">
        <f t="shared" si="0"/>
        <v>0</v>
      </c>
    </row>
    <row r="11" spans="1:7" s="21" customFormat="1" x14ac:dyDescent="0.25">
      <c r="A11" s="123">
        <v>9</v>
      </c>
      <c r="B11" s="124" t="s">
        <v>157</v>
      </c>
      <c r="C11" s="125" t="s">
        <v>158</v>
      </c>
      <c r="D11" s="126" t="s">
        <v>62</v>
      </c>
      <c r="E11" s="141">
        <v>22</v>
      </c>
      <c r="F11" s="143"/>
      <c r="G11" s="127">
        <f t="shared" si="0"/>
        <v>0</v>
      </c>
    </row>
    <row r="12" spans="1:7" s="21" customFormat="1" x14ac:dyDescent="0.25">
      <c r="A12" s="123">
        <v>10</v>
      </c>
      <c r="B12" s="124">
        <v>31101400</v>
      </c>
      <c r="C12" s="125" t="s">
        <v>220</v>
      </c>
      <c r="D12" s="126" t="s">
        <v>68</v>
      </c>
      <c r="E12" s="141">
        <v>2827</v>
      </c>
      <c r="F12" s="143"/>
      <c r="G12" s="127">
        <f t="shared" si="0"/>
        <v>0</v>
      </c>
    </row>
    <row r="13" spans="1:7" s="21" customFormat="1" x14ac:dyDescent="0.25">
      <c r="A13" s="123">
        <v>11</v>
      </c>
      <c r="B13" s="124">
        <v>35300200</v>
      </c>
      <c r="C13" s="128" t="s">
        <v>221</v>
      </c>
      <c r="D13" s="126" t="s">
        <v>68</v>
      </c>
      <c r="E13" s="141">
        <v>2259</v>
      </c>
      <c r="F13" s="143"/>
      <c r="G13" s="127">
        <f t="shared" si="0"/>
        <v>0</v>
      </c>
    </row>
    <row r="14" spans="1:7" s="21" customFormat="1" x14ac:dyDescent="0.25">
      <c r="A14" s="123">
        <v>12</v>
      </c>
      <c r="B14" s="124">
        <v>40600290</v>
      </c>
      <c r="C14" s="125" t="s">
        <v>73</v>
      </c>
      <c r="D14" s="126" t="s">
        <v>74</v>
      </c>
      <c r="E14" s="141">
        <v>1017</v>
      </c>
      <c r="F14" s="143"/>
      <c r="G14" s="127">
        <f t="shared" si="0"/>
        <v>0</v>
      </c>
    </row>
    <row r="15" spans="1:7" s="21" customFormat="1" x14ac:dyDescent="0.25">
      <c r="A15" s="123">
        <v>13</v>
      </c>
      <c r="B15" s="124">
        <v>40600525</v>
      </c>
      <c r="C15" s="129" t="s">
        <v>222</v>
      </c>
      <c r="D15" s="126" t="s">
        <v>75</v>
      </c>
      <c r="E15" s="141">
        <v>2</v>
      </c>
      <c r="F15" s="143"/>
      <c r="G15" s="127">
        <f t="shared" si="0"/>
        <v>0</v>
      </c>
    </row>
    <row r="16" spans="1:7" s="21" customFormat="1" x14ac:dyDescent="0.25">
      <c r="A16" s="123">
        <v>14</v>
      </c>
      <c r="B16" s="124">
        <v>40600635</v>
      </c>
      <c r="C16" s="129" t="s">
        <v>223</v>
      </c>
      <c r="D16" s="126" t="s">
        <v>75</v>
      </c>
      <c r="E16" s="141">
        <v>190</v>
      </c>
      <c r="F16" s="143"/>
      <c r="G16" s="127">
        <f t="shared" si="0"/>
        <v>0</v>
      </c>
    </row>
    <row r="17" spans="1:7" s="21" customFormat="1" x14ac:dyDescent="0.25">
      <c r="A17" s="123">
        <v>15</v>
      </c>
      <c r="B17" s="124">
        <v>40604060</v>
      </c>
      <c r="C17" s="129" t="s">
        <v>224</v>
      </c>
      <c r="D17" s="126" t="s">
        <v>75</v>
      </c>
      <c r="E17" s="141">
        <v>253</v>
      </c>
      <c r="F17" s="143"/>
      <c r="G17" s="127">
        <f t="shared" si="0"/>
        <v>0</v>
      </c>
    </row>
    <row r="18" spans="1:7" s="21" customFormat="1" x14ac:dyDescent="0.25">
      <c r="A18" s="123">
        <v>16</v>
      </c>
      <c r="B18" s="124">
        <v>42000300</v>
      </c>
      <c r="C18" s="129" t="s">
        <v>225</v>
      </c>
      <c r="D18" s="126" t="s">
        <v>68</v>
      </c>
      <c r="E18" s="141">
        <v>0</v>
      </c>
      <c r="F18" s="143"/>
      <c r="G18" s="127">
        <f t="shared" si="0"/>
        <v>0</v>
      </c>
    </row>
    <row r="19" spans="1:7" s="21" customFormat="1" x14ac:dyDescent="0.25">
      <c r="A19" s="123">
        <v>17</v>
      </c>
      <c r="B19" s="124">
        <v>42300400</v>
      </c>
      <c r="C19" s="129" t="s">
        <v>226</v>
      </c>
      <c r="D19" s="126" t="s">
        <v>68</v>
      </c>
      <c r="E19" s="141">
        <v>176</v>
      </c>
      <c r="F19" s="143"/>
      <c r="G19" s="127">
        <f t="shared" si="0"/>
        <v>0</v>
      </c>
    </row>
    <row r="20" spans="1:7" s="21" customFormat="1" x14ac:dyDescent="0.25">
      <c r="A20" s="123">
        <v>18</v>
      </c>
      <c r="B20" s="124" t="s">
        <v>77</v>
      </c>
      <c r="C20" s="129" t="s">
        <v>159</v>
      </c>
      <c r="D20" s="126" t="s">
        <v>78</v>
      </c>
      <c r="E20" s="141">
        <v>6127</v>
      </c>
      <c r="F20" s="143"/>
      <c r="G20" s="127">
        <f t="shared" si="0"/>
        <v>0</v>
      </c>
    </row>
    <row r="21" spans="1:7" s="21" customFormat="1" x14ac:dyDescent="0.25">
      <c r="A21" s="123">
        <v>19</v>
      </c>
      <c r="B21" s="124" t="s">
        <v>79</v>
      </c>
      <c r="C21" s="129" t="s">
        <v>160</v>
      </c>
      <c r="D21" s="126" t="s">
        <v>78</v>
      </c>
      <c r="E21" s="141">
        <v>43</v>
      </c>
      <c r="F21" s="143"/>
      <c r="G21" s="127">
        <f t="shared" si="0"/>
        <v>0</v>
      </c>
    </row>
    <row r="22" spans="1:7" s="21" customFormat="1" x14ac:dyDescent="0.25">
      <c r="A22" s="123">
        <v>20</v>
      </c>
      <c r="B22" s="124" t="s">
        <v>80</v>
      </c>
      <c r="C22" s="129" t="s">
        <v>81</v>
      </c>
      <c r="D22" s="126" t="s">
        <v>78</v>
      </c>
      <c r="E22" s="141">
        <v>24</v>
      </c>
      <c r="F22" s="143"/>
      <c r="G22" s="127">
        <f t="shared" si="0"/>
        <v>0</v>
      </c>
    </row>
    <row r="23" spans="1:7" s="21" customFormat="1" x14ac:dyDescent="0.25">
      <c r="A23" s="123">
        <v>21</v>
      </c>
      <c r="B23" s="124" t="s">
        <v>161</v>
      </c>
      <c r="C23" s="129" t="s">
        <v>82</v>
      </c>
      <c r="D23" s="126" t="s">
        <v>68</v>
      </c>
      <c r="E23" s="141">
        <v>2971</v>
      </c>
      <c r="F23" s="143"/>
      <c r="G23" s="127">
        <f t="shared" si="0"/>
        <v>0</v>
      </c>
    </row>
    <row r="24" spans="1:7" s="21" customFormat="1" x14ac:dyDescent="0.25">
      <c r="A24" s="123">
        <v>22</v>
      </c>
      <c r="B24" s="124">
        <v>44000500</v>
      </c>
      <c r="C24" s="129" t="s">
        <v>83</v>
      </c>
      <c r="D24" s="126" t="s">
        <v>66</v>
      </c>
      <c r="E24" s="141">
        <v>1506</v>
      </c>
      <c r="F24" s="143"/>
      <c r="G24" s="127">
        <f t="shared" si="0"/>
        <v>0</v>
      </c>
    </row>
    <row r="25" spans="1:7" s="21" customFormat="1" x14ac:dyDescent="0.25">
      <c r="A25" s="123">
        <v>23</v>
      </c>
      <c r="B25" s="124">
        <v>44000600</v>
      </c>
      <c r="C25" s="129" t="s">
        <v>206</v>
      </c>
      <c r="D25" s="126" t="s">
        <v>78</v>
      </c>
      <c r="E25" s="141">
        <v>4204</v>
      </c>
      <c r="F25" s="143"/>
      <c r="G25" s="127">
        <f t="shared" si="0"/>
        <v>0</v>
      </c>
    </row>
    <row r="26" spans="1:7" s="21" customFormat="1" x14ac:dyDescent="0.25">
      <c r="A26" s="123">
        <v>24</v>
      </c>
      <c r="B26" s="124" t="s">
        <v>162</v>
      </c>
      <c r="C26" s="129" t="s">
        <v>84</v>
      </c>
      <c r="D26" s="130" t="s">
        <v>66</v>
      </c>
      <c r="E26" s="141">
        <v>73</v>
      </c>
      <c r="F26" s="143"/>
      <c r="G26" s="127">
        <f t="shared" si="0"/>
        <v>0</v>
      </c>
    </row>
    <row r="27" spans="1:7" s="21" customFormat="1" x14ac:dyDescent="0.25">
      <c r="A27" s="123">
        <v>25</v>
      </c>
      <c r="B27" s="124" t="s">
        <v>85</v>
      </c>
      <c r="C27" s="129" t="s">
        <v>86</v>
      </c>
      <c r="D27" s="126" t="s">
        <v>66</v>
      </c>
      <c r="E27" s="141">
        <v>0</v>
      </c>
      <c r="F27" s="143"/>
      <c r="G27" s="127">
        <f t="shared" si="0"/>
        <v>0</v>
      </c>
    </row>
    <row r="28" spans="1:7" s="21" customFormat="1" x14ac:dyDescent="0.25">
      <c r="A28" s="123">
        <v>26</v>
      </c>
      <c r="B28" s="124" t="s">
        <v>87</v>
      </c>
      <c r="C28" s="129" t="s">
        <v>88</v>
      </c>
      <c r="D28" s="126" t="s">
        <v>66</v>
      </c>
      <c r="E28" s="141">
        <v>0</v>
      </c>
      <c r="F28" s="143"/>
      <c r="G28" s="127">
        <f t="shared" si="0"/>
        <v>0</v>
      </c>
    </row>
    <row r="29" spans="1:7" s="21" customFormat="1" x14ac:dyDescent="0.25">
      <c r="A29" s="123">
        <v>27</v>
      </c>
      <c r="B29" s="124" t="s">
        <v>89</v>
      </c>
      <c r="C29" s="129" t="s">
        <v>90</v>
      </c>
      <c r="D29" s="126" t="s">
        <v>66</v>
      </c>
      <c r="E29" s="141">
        <v>1274</v>
      </c>
      <c r="F29" s="143"/>
      <c r="G29" s="127">
        <f t="shared" si="0"/>
        <v>0</v>
      </c>
    </row>
    <row r="30" spans="1:7" s="21" customFormat="1" ht="27.6" x14ac:dyDescent="0.25">
      <c r="A30" s="123">
        <v>28</v>
      </c>
      <c r="B30" s="124" t="s">
        <v>91</v>
      </c>
      <c r="C30" s="129" t="s">
        <v>163</v>
      </c>
      <c r="D30" s="126" t="s">
        <v>65</v>
      </c>
      <c r="E30" s="141">
        <v>0</v>
      </c>
      <c r="F30" s="143"/>
      <c r="G30" s="127">
        <f t="shared" si="0"/>
        <v>0</v>
      </c>
    </row>
    <row r="31" spans="1:7" s="21" customFormat="1" ht="14.4" customHeight="1" x14ac:dyDescent="0.25">
      <c r="A31" s="123">
        <v>29</v>
      </c>
      <c r="B31" s="124" t="s">
        <v>155</v>
      </c>
      <c r="C31" s="129" t="s">
        <v>227</v>
      </c>
      <c r="D31" s="126" t="s">
        <v>65</v>
      </c>
      <c r="E31" s="141">
        <v>0</v>
      </c>
      <c r="F31" s="143"/>
      <c r="G31" s="127">
        <f t="shared" si="0"/>
        <v>0</v>
      </c>
    </row>
    <row r="32" spans="1:7" s="21" customFormat="1" x14ac:dyDescent="0.25">
      <c r="A32" s="123">
        <v>30</v>
      </c>
      <c r="B32" s="124" t="s">
        <v>92</v>
      </c>
      <c r="C32" s="129" t="s">
        <v>164</v>
      </c>
      <c r="D32" s="126" t="s">
        <v>165</v>
      </c>
      <c r="E32" s="141">
        <v>2</v>
      </c>
      <c r="F32" s="143"/>
      <c r="G32" s="127">
        <f t="shared" si="0"/>
        <v>0</v>
      </c>
    </row>
    <row r="33" spans="1:7" s="21" customFormat="1" x14ac:dyDescent="0.25">
      <c r="A33" s="123">
        <v>31</v>
      </c>
      <c r="B33" s="124" t="s">
        <v>166</v>
      </c>
      <c r="C33" s="129" t="s">
        <v>167</v>
      </c>
      <c r="D33" s="126" t="s">
        <v>168</v>
      </c>
      <c r="E33" s="141">
        <v>2</v>
      </c>
      <c r="F33" s="143"/>
      <c r="G33" s="127">
        <f t="shared" si="0"/>
        <v>0</v>
      </c>
    </row>
    <row r="34" spans="1:7" s="21" customFormat="1" x14ac:dyDescent="0.25">
      <c r="A34" s="123">
        <v>32</v>
      </c>
      <c r="B34" s="124" t="s">
        <v>169</v>
      </c>
      <c r="C34" s="129" t="s">
        <v>170</v>
      </c>
      <c r="D34" s="126" t="s">
        <v>168</v>
      </c>
      <c r="E34" s="141">
        <v>1</v>
      </c>
      <c r="F34" s="143"/>
      <c r="G34" s="127">
        <f t="shared" si="0"/>
        <v>0</v>
      </c>
    </row>
    <row r="35" spans="1:7" s="21" customFormat="1" x14ac:dyDescent="0.25">
      <c r="A35" s="123">
        <v>33</v>
      </c>
      <c r="B35" s="124" t="s">
        <v>93</v>
      </c>
      <c r="C35" s="129" t="s">
        <v>94</v>
      </c>
      <c r="D35" s="126" t="s">
        <v>65</v>
      </c>
      <c r="E35" s="141">
        <v>0</v>
      </c>
      <c r="F35" s="143"/>
      <c r="G35" s="127">
        <f t="shared" si="0"/>
        <v>0</v>
      </c>
    </row>
    <row r="36" spans="1:7" s="21" customFormat="1" x14ac:dyDescent="0.25">
      <c r="A36" s="123">
        <v>34</v>
      </c>
      <c r="B36" s="124" t="s">
        <v>95</v>
      </c>
      <c r="C36" s="129" t="s">
        <v>171</v>
      </c>
      <c r="D36" s="126" t="s">
        <v>66</v>
      </c>
      <c r="E36" s="141">
        <v>2044</v>
      </c>
      <c r="F36" s="143"/>
      <c r="G36" s="127">
        <f t="shared" si="0"/>
        <v>0</v>
      </c>
    </row>
    <row r="37" spans="1:7" s="21" customFormat="1" x14ac:dyDescent="0.25">
      <c r="A37" s="123">
        <v>35</v>
      </c>
      <c r="B37" s="124" t="s">
        <v>172</v>
      </c>
      <c r="C37" s="129" t="s">
        <v>96</v>
      </c>
      <c r="D37" s="126" t="s">
        <v>66</v>
      </c>
      <c r="E37" s="141">
        <v>16</v>
      </c>
      <c r="F37" s="143"/>
      <c r="G37" s="127">
        <f t="shared" si="0"/>
        <v>0</v>
      </c>
    </row>
    <row r="38" spans="1:7" s="21" customFormat="1" x14ac:dyDescent="0.25">
      <c r="A38" s="123">
        <v>36</v>
      </c>
      <c r="B38" s="124" t="s">
        <v>97</v>
      </c>
      <c r="C38" s="129" t="s">
        <v>98</v>
      </c>
      <c r="D38" s="126" t="s">
        <v>76</v>
      </c>
      <c r="E38" s="141">
        <v>6</v>
      </c>
      <c r="F38" s="143"/>
      <c r="G38" s="127">
        <f t="shared" si="0"/>
        <v>0</v>
      </c>
    </row>
    <row r="39" spans="1:7" s="21" customFormat="1" x14ac:dyDescent="0.25">
      <c r="A39" s="123">
        <v>37</v>
      </c>
      <c r="B39" s="124" t="s">
        <v>99</v>
      </c>
      <c r="C39" s="129" t="s">
        <v>100</v>
      </c>
      <c r="D39" s="126" t="s">
        <v>101</v>
      </c>
      <c r="E39" s="141">
        <v>1</v>
      </c>
      <c r="F39" s="143"/>
      <c r="G39" s="127">
        <f t="shared" si="0"/>
        <v>0</v>
      </c>
    </row>
    <row r="40" spans="1:7" s="21" customFormat="1" x14ac:dyDescent="0.25">
      <c r="A40" s="123">
        <v>38</v>
      </c>
      <c r="B40" s="124" t="s">
        <v>109</v>
      </c>
      <c r="C40" s="129" t="s">
        <v>110</v>
      </c>
      <c r="D40" s="126" t="s">
        <v>75</v>
      </c>
      <c r="E40" s="141">
        <v>169</v>
      </c>
      <c r="F40" s="143"/>
      <c r="G40" s="127">
        <f t="shared" si="0"/>
        <v>0</v>
      </c>
    </row>
    <row r="41" spans="1:7" s="21" customFormat="1" x14ac:dyDescent="0.25">
      <c r="A41" s="123">
        <v>39</v>
      </c>
      <c r="B41" s="131" t="s">
        <v>173</v>
      </c>
      <c r="C41" s="129" t="s">
        <v>174</v>
      </c>
      <c r="D41" s="126" t="s">
        <v>65</v>
      </c>
      <c r="E41" s="141">
        <v>2</v>
      </c>
      <c r="F41" s="143"/>
      <c r="G41" s="127">
        <f t="shared" si="0"/>
        <v>0</v>
      </c>
    </row>
    <row r="42" spans="1:7" s="21" customFormat="1" x14ac:dyDescent="0.25">
      <c r="A42" s="123">
        <v>40</v>
      </c>
      <c r="B42" s="124" t="s">
        <v>102</v>
      </c>
      <c r="C42" s="129" t="s">
        <v>103</v>
      </c>
      <c r="D42" s="126" t="s">
        <v>65</v>
      </c>
      <c r="E42" s="141">
        <v>5</v>
      </c>
      <c r="F42" s="143"/>
      <c r="G42" s="127">
        <f t="shared" si="0"/>
        <v>0</v>
      </c>
    </row>
    <row r="43" spans="1:7" s="21" customFormat="1" x14ac:dyDescent="0.25">
      <c r="A43" s="123">
        <v>41</v>
      </c>
      <c r="B43" s="124" t="s">
        <v>104</v>
      </c>
      <c r="C43" s="129" t="s">
        <v>175</v>
      </c>
      <c r="D43" s="126" t="s">
        <v>65</v>
      </c>
      <c r="E43" s="141">
        <v>3</v>
      </c>
      <c r="F43" s="143"/>
      <c r="G43" s="127">
        <f t="shared" si="0"/>
        <v>0</v>
      </c>
    </row>
    <row r="44" spans="1:7" s="21" customFormat="1" x14ac:dyDescent="0.25">
      <c r="A44" s="123">
        <v>42</v>
      </c>
      <c r="B44" s="124" t="s">
        <v>105</v>
      </c>
      <c r="C44" s="129" t="s">
        <v>106</v>
      </c>
      <c r="D44" s="126" t="s">
        <v>65</v>
      </c>
      <c r="E44" s="141">
        <v>7</v>
      </c>
      <c r="F44" s="143"/>
      <c r="G44" s="127">
        <f t="shared" si="0"/>
        <v>0</v>
      </c>
    </row>
    <row r="45" spans="1:7" s="21" customFormat="1" x14ac:dyDescent="0.25">
      <c r="A45" s="123">
        <v>43</v>
      </c>
      <c r="B45" s="124" t="s">
        <v>176</v>
      </c>
      <c r="C45" s="129" t="s">
        <v>107</v>
      </c>
      <c r="D45" s="126" t="s">
        <v>65</v>
      </c>
      <c r="E45" s="141">
        <v>7</v>
      </c>
      <c r="F45" s="143"/>
      <c r="G45" s="127">
        <f t="shared" si="0"/>
        <v>0</v>
      </c>
    </row>
    <row r="46" spans="1:7" s="21" customFormat="1" x14ac:dyDescent="0.25">
      <c r="A46" s="123">
        <v>44</v>
      </c>
      <c r="B46" s="124">
        <v>78000400</v>
      </c>
      <c r="C46" s="129" t="s">
        <v>228</v>
      </c>
      <c r="D46" s="126" t="s">
        <v>66</v>
      </c>
      <c r="E46" s="141">
        <v>0</v>
      </c>
      <c r="F46" s="143"/>
      <c r="G46" s="127">
        <f t="shared" si="0"/>
        <v>0</v>
      </c>
    </row>
    <row r="47" spans="1:7" s="21" customFormat="1" x14ac:dyDescent="0.25">
      <c r="A47" s="123">
        <v>45</v>
      </c>
      <c r="B47" s="124">
        <v>78000650</v>
      </c>
      <c r="C47" s="129" t="s">
        <v>229</v>
      </c>
      <c r="D47" s="126" t="s">
        <v>66</v>
      </c>
      <c r="E47" s="141">
        <v>86</v>
      </c>
      <c r="F47" s="143"/>
      <c r="G47" s="127">
        <f t="shared" si="0"/>
        <v>0</v>
      </c>
    </row>
    <row r="48" spans="1:7" s="21" customFormat="1" x14ac:dyDescent="0.25">
      <c r="A48" s="123">
        <v>46</v>
      </c>
      <c r="B48" s="124" t="s">
        <v>177</v>
      </c>
      <c r="C48" s="129" t="s">
        <v>178</v>
      </c>
      <c r="D48" s="126" t="s">
        <v>78</v>
      </c>
      <c r="E48" s="141">
        <v>2</v>
      </c>
      <c r="F48" s="143"/>
      <c r="G48" s="127">
        <f t="shared" si="0"/>
        <v>0</v>
      </c>
    </row>
    <row r="49" spans="1:7" s="21" customFormat="1" x14ac:dyDescent="0.25">
      <c r="A49" s="123">
        <v>47</v>
      </c>
      <c r="B49" s="123" t="s">
        <v>179</v>
      </c>
      <c r="C49" s="129" t="s">
        <v>180</v>
      </c>
      <c r="D49" s="126" t="s">
        <v>78</v>
      </c>
      <c r="E49" s="141">
        <v>16</v>
      </c>
      <c r="F49" s="143"/>
      <c r="G49" s="127">
        <f t="shared" si="0"/>
        <v>0</v>
      </c>
    </row>
    <row r="50" spans="1:7" s="21" customFormat="1" x14ac:dyDescent="0.25">
      <c r="A50" s="123">
        <v>48</v>
      </c>
      <c r="B50" s="124" t="s">
        <v>182</v>
      </c>
      <c r="C50" s="129" t="s">
        <v>108</v>
      </c>
      <c r="D50" s="126" t="s">
        <v>68</v>
      </c>
      <c r="E50" s="141">
        <v>896</v>
      </c>
      <c r="F50" s="143"/>
      <c r="G50" s="127">
        <f t="shared" si="0"/>
        <v>0</v>
      </c>
    </row>
    <row r="51" spans="1:7" s="21" customFormat="1" x14ac:dyDescent="0.25">
      <c r="A51" s="123">
        <v>49</v>
      </c>
      <c r="B51" s="124" t="s">
        <v>111</v>
      </c>
      <c r="C51" s="129" t="s">
        <v>181</v>
      </c>
      <c r="D51" s="126" t="s">
        <v>65</v>
      </c>
      <c r="E51" s="141">
        <v>6</v>
      </c>
      <c r="F51" s="143"/>
      <c r="G51" s="127">
        <f t="shared" si="0"/>
        <v>0</v>
      </c>
    </row>
    <row r="52" spans="1:7" s="21" customFormat="1" x14ac:dyDescent="0.25">
      <c r="A52" s="123">
        <v>50</v>
      </c>
      <c r="B52" s="124" t="s">
        <v>155</v>
      </c>
      <c r="C52" s="129" t="s">
        <v>112</v>
      </c>
      <c r="D52" s="126" t="s">
        <v>68</v>
      </c>
      <c r="E52" s="141">
        <v>87</v>
      </c>
      <c r="F52" s="143"/>
      <c r="G52" s="127">
        <f t="shared" si="0"/>
        <v>0</v>
      </c>
    </row>
    <row r="53" spans="1:7" s="21" customFormat="1" x14ac:dyDescent="0.25">
      <c r="A53" s="123">
        <v>51</v>
      </c>
      <c r="B53" s="124" t="s">
        <v>183</v>
      </c>
      <c r="C53" s="129" t="s">
        <v>140</v>
      </c>
      <c r="D53" s="126" t="s">
        <v>65</v>
      </c>
      <c r="E53" s="141">
        <v>0</v>
      </c>
      <c r="F53" s="143"/>
      <c r="G53" s="127">
        <f t="shared" si="0"/>
        <v>0</v>
      </c>
    </row>
    <row r="54" spans="1:7" s="21" customFormat="1" x14ac:dyDescent="0.25">
      <c r="A54" s="123">
        <v>52</v>
      </c>
      <c r="B54" s="124" t="s">
        <v>230</v>
      </c>
      <c r="C54" s="129" t="s">
        <v>231</v>
      </c>
      <c r="D54" s="126" t="s">
        <v>66</v>
      </c>
      <c r="E54" s="141">
        <v>0</v>
      </c>
      <c r="F54" s="143"/>
      <c r="G54" s="127">
        <f t="shared" si="0"/>
        <v>0</v>
      </c>
    </row>
    <row r="55" spans="1:7" s="21" customFormat="1" x14ac:dyDescent="0.25">
      <c r="A55" s="123">
        <v>53</v>
      </c>
      <c r="B55" s="124" t="s">
        <v>232</v>
      </c>
      <c r="C55" s="129" t="s">
        <v>233</v>
      </c>
      <c r="D55" s="126" t="s">
        <v>65</v>
      </c>
      <c r="E55" s="141">
        <v>0</v>
      </c>
      <c r="F55" s="143"/>
      <c r="G55" s="127">
        <f t="shared" si="0"/>
        <v>0</v>
      </c>
    </row>
    <row r="56" spans="1:7" s="21" customFormat="1" x14ac:dyDescent="0.25">
      <c r="A56" s="123">
        <v>54</v>
      </c>
      <c r="B56" s="124" t="s">
        <v>184</v>
      </c>
      <c r="C56" s="129" t="s">
        <v>141</v>
      </c>
      <c r="D56" s="126" t="s">
        <v>65</v>
      </c>
      <c r="E56" s="141">
        <v>0</v>
      </c>
      <c r="F56" s="143"/>
      <c r="G56" s="127">
        <f t="shared" si="0"/>
        <v>0</v>
      </c>
    </row>
    <row r="57" spans="1:7" s="21" customFormat="1" x14ac:dyDescent="0.25">
      <c r="A57" s="123">
        <v>55</v>
      </c>
      <c r="B57" s="124" t="s">
        <v>185</v>
      </c>
      <c r="C57" s="129" t="s">
        <v>142</v>
      </c>
      <c r="D57" s="126" t="s">
        <v>143</v>
      </c>
      <c r="E57" s="141">
        <v>0</v>
      </c>
      <c r="F57" s="143"/>
      <c r="G57" s="127">
        <f t="shared" si="0"/>
        <v>0</v>
      </c>
    </row>
    <row r="58" spans="1:7" s="21" customFormat="1" x14ac:dyDescent="0.25">
      <c r="A58" s="123">
        <v>56</v>
      </c>
      <c r="B58" s="124" t="s">
        <v>186</v>
      </c>
      <c r="C58" s="129" t="s">
        <v>144</v>
      </c>
      <c r="D58" s="126" t="s">
        <v>65</v>
      </c>
      <c r="E58" s="141">
        <v>0</v>
      </c>
      <c r="F58" s="143"/>
      <c r="G58" s="127">
        <f t="shared" si="0"/>
        <v>0</v>
      </c>
    </row>
    <row r="59" spans="1:7" s="21" customFormat="1" ht="27.6" x14ac:dyDescent="0.25">
      <c r="A59" s="123">
        <v>57</v>
      </c>
      <c r="B59" s="124" t="s">
        <v>234</v>
      </c>
      <c r="C59" s="129" t="s">
        <v>145</v>
      </c>
      <c r="D59" s="126" t="s">
        <v>65</v>
      </c>
      <c r="E59" s="141">
        <v>0</v>
      </c>
      <c r="F59" s="143"/>
      <c r="G59" s="127">
        <f t="shared" si="0"/>
        <v>0</v>
      </c>
    </row>
    <row r="60" spans="1:7" s="21" customFormat="1" x14ac:dyDescent="0.25">
      <c r="A60" s="123">
        <v>58</v>
      </c>
      <c r="B60" s="124" t="s">
        <v>235</v>
      </c>
      <c r="C60" s="129" t="s">
        <v>146</v>
      </c>
      <c r="D60" s="126" t="s">
        <v>65</v>
      </c>
      <c r="E60" s="141">
        <v>0</v>
      </c>
      <c r="F60" s="143"/>
      <c r="G60" s="127">
        <f t="shared" si="0"/>
        <v>0</v>
      </c>
    </row>
    <row r="61" spans="1:7" s="21" customFormat="1" x14ac:dyDescent="0.25">
      <c r="A61" s="123">
        <v>59</v>
      </c>
      <c r="B61" s="124" t="s">
        <v>187</v>
      </c>
      <c r="C61" s="129" t="s">
        <v>147</v>
      </c>
      <c r="D61" s="126" t="s">
        <v>65</v>
      </c>
      <c r="E61" s="141">
        <v>0</v>
      </c>
      <c r="F61" s="143"/>
      <c r="G61" s="127">
        <f t="shared" si="0"/>
        <v>0</v>
      </c>
    </row>
    <row r="62" spans="1:7" s="21" customFormat="1" x14ac:dyDescent="0.25">
      <c r="A62" s="123">
        <v>60</v>
      </c>
      <c r="B62" s="124" t="s">
        <v>155</v>
      </c>
      <c r="C62" s="129" t="s">
        <v>148</v>
      </c>
      <c r="D62" s="126" t="s">
        <v>65</v>
      </c>
      <c r="E62" s="141">
        <v>0</v>
      </c>
      <c r="F62" s="143"/>
      <c r="G62" s="127">
        <f t="shared" si="0"/>
        <v>0</v>
      </c>
    </row>
    <row r="63" spans="1:7" s="21" customFormat="1" x14ac:dyDescent="0.25">
      <c r="A63" s="123">
        <v>61</v>
      </c>
      <c r="B63" s="124" t="s">
        <v>236</v>
      </c>
      <c r="C63" s="129" t="s">
        <v>237</v>
      </c>
      <c r="D63" s="126" t="s">
        <v>65</v>
      </c>
      <c r="E63" s="141">
        <v>0</v>
      </c>
      <c r="F63" s="143"/>
      <c r="G63" s="127">
        <f t="shared" si="0"/>
        <v>0</v>
      </c>
    </row>
    <row r="64" spans="1:7" s="21" customFormat="1" x14ac:dyDescent="0.25">
      <c r="A64" s="123">
        <v>62</v>
      </c>
      <c r="B64" s="124" t="s">
        <v>238</v>
      </c>
      <c r="C64" s="129" t="s">
        <v>139</v>
      </c>
      <c r="D64" s="126" t="s">
        <v>188</v>
      </c>
      <c r="E64" s="141">
        <v>0</v>
      </c>
      <c r="F64" s="143"/>
      <c r="G64" s="127">
        <f t="shared" si="0"/>
        <v>0</v>
      </c>
    </row>
    <row r="65" spans="1:7" s="21" customFormat="1" x14ac:dyDescent="0.25">
      <c r="A65" s="123">
        <v>63</v>
      </c>
      <c r="B65" s="124" t="s">
        <v>113</v>
      </c>
      <c r="C65" s="129" t="s">
        <v>114</v>
      </c>
      <c r="D65" s="126" t="s">
        <v>189</v>
      </c>
      <c r="E65" s="141">
        <v>1441</v>
      </c>
      <c r="F65" s="143"/>
      <c r="G65" s="127">
        <f t="shared" si="0"/>
        <v>0</v>
      </c>
    </row>
    <row r="66" spans="1:7" s="21" customFormat="1" ht="27.6" x14ac:dyDescent="0.25">
      <c r="A66" s="123">
        <v>64</v>
      </c>
      <c r="B66" s="124" t="s">
        <v>239</v>
      </c>
      <c r="C66" s="129" t="s">
        <v>240</v>
      </c>
      <c r="D66" s="126" t="s">
        <v>189</v>
      </c>
      <c r="E66" s="141">
        <v>220</v>
      </c>
      <c r="F66" s="143"/>
      <c r="G66" s="127">
        <f t="shared" si="0"/>
        <v>0</v>
      </c>
    </row>
    <row r="67" spans="1:7" s="21" customFormat="1" ht="27.6" x14ac:dyDescent="0.25">
      <c r="A67" s="123">
        <v>65</v>
      </c>
      <c r="B67" s="124" t="s">
        <v>241</v>
      </c>
      <c r="C67" s="129" t="s">
        <v>242</v>
      </c>
      <c r="D67" s="126" t="s">
        <v>189</v>
      </c>
      <c r="E67" s="141">
        <v>207</v>
      </c>
      <c r="F67" s="143"/>
      <c r="G67" s="127">
        <f t="shared" si="0"/>
        <v>0</v>
      </c>
    </row>
    <row r="68" spans="1:7" s="21" customFormat="1" x14ac:dyDescent="0.25">
      <c r="A68" s="123">
        <v>66</v>
      </c>
      <c r="B68" s="124" t="s">
        <v>190</v>
      </c>
      <c r="C68" s="129" t="s">
        <v>191</v>
      </c>
      <c r="D68" s="126" t="s">
        <v>189</v>
      </c>
      <c r="E68" s="141">
        <v>1441</v>
      </c>
      <c r="F68" s="143"/>
      <c r="G68" s="127">
        <f t="shared" ref="G68:G90" si="1">SUM(E68*F68)</f>
        <v>0</v>
      </c>
    </row>
    <row r="69" spans="1:7" s="21" customFormat="1" x14ac:dyDescent="0.25">
      <c r="A69" s="123">
        <v>67</v>
      </c>
      <c r="B69" s="132" t="s">
        <v>115</v>
      </c>
      <c r="C69" s="129" t="s">
        <v>116</v>
      </c>
      <c r="D69" s="126" t="s">
        <v>65</v>
      </c>
      <c r="E69" s="141">
        <v>1</v>
      </c>
      <c r="F69" s="143"/>
      <c r="G69" s="127">
        <f t="shared" si="1"/>
        <v>0</v>
      </c>
    </row>
    <row r="70" spans="1:7" s="21" customFormat="1" x14ac:dyDescent="0.25">
      <c r="A70" s="123">
        <v>68</v>
      </c>
      <c r="B70" s="132" t="s">
        <v>117</v>
      </c>
      <c r="C70" s="129" t="s">
        <v>118</v>
      </c>
      <c r="D70" s="126" t="s">
        <v>65</v>
      </c>
      <c r="E70" s="141">
        <v>3</v>
      </c>
      <c r="F70" s="143"/>
      <c r="G70" s="127">
        <f t="shared" si="1"/>
        <v>0</v>
      </c>
    </row>
    <row r="71" spans="1:7" s="21" customFormat="1" x14ac:dyDescent="0.25">
      <c r="A71" s="123">
        <v>69</v>
      </c>
      <c r="B71" s="132" t="s">
        <v>119</v>
      </c>
      <c r="C71" s="129" t="s">
        <v>120</v>
      </c>
      <c r="D71" s="126" t="s">
        <v>189</v>
      </c>
      <c r="E71" s="141">
        <v>2033</v>
      </c>
      <c r="F71" s="143"/>
      <c r="G71" s="127">
        <f t="shared" si="1"/>
        <v>0</v>
      </c>
    </row>
    <row r="72" spans="1:7" s="21" customFormat="1" x14ac:dyDescent="0.25">
      <c r="A72" s="123">
        <v>70</v>
      </c>
      <c r="B72" s="132" t="s">
        <v>121</v>
      </c>
      <c r="C72" s="129" t="s">
        <v>122</v>
      </c>
      <c r="D72" s="126" t="s">
        <v>65</v>
      </c>
      <c r="E72" s="141">
        <v>12</v>
      </c>
      <c r="F72" s="143"/>
      <c r="G72" s="127">
        <f t="shared" si="1"/>
        <v>0</v>
      </c>
    </row>
    <row r="73" spans="1:7" s="21" customFormat="1" x14ac:dyDescent="0.25">
      <c r="A73" s="123">
        <v>71</v>
      </c>
      <c r="B73" s="132" t="s">
        <v>123</v>
      </c>
      <c r="C73" s="129" t="s">
        <v>124</v>
      </c>
      <c r="D73" s="126" t="s">
        <v>65</v>
      </c>
      <c r="E73" s="141">
        <v>19</v>
      </c>
      <c r="F73" s="143"/>
      <c r="G73" s="127">
        <f t="shared" si="1"/>
        <v>0</v>
      </c>
    </row>
    <row r="74" spans="1:7" s="21" customFormat="1" x14ac:dyDescent="0.25">
      <c r="A74" s="123">
        <v>72</v>
      </c>
      <c r="B74" s="132" t="s">
        <v>192</v>
      </c>
      <c r="C74" s="129" t="s">
        <v>193</v>
      </c>
      <c r="D74" s="126" t="s">
        <v>65</v>
      </c>
      <c r="E74" s="141">
        <v>19</v>
      </c>
      <c r="F74" s="143"/>
      <c r="G74" s="127">
        <f t="shared" si="1"/>
        <v>0</v>
      </c>
    </row>
    <row r="75" spans="1:7" s="21" customFormat="1" ht="27.6" x14ac:dyDescent="0.25">
      <c r="A75" s="123">
        <v>73</v>
      </c>
      <c r="B75" s="132" t="s">
        <v>125</v>
      </c>
      <c r="C75" s="129" t="s">
        <v>126</v>
      </c>
      <c r="D75" s="126" t="s">
        <v>65</v>
      </c>
      <c r="E75" s="141">
        <v>1</v>
      </c>
      <c r="F75" s="143"/>
      <c r="G75" s="127">
        <f t="shared" si="1"/>
        <v>0</v>
      </c>
    </row>
    <row r="76" spans="1:7" s="21" customFormat="1" x14ac:dyDescent="0.25">
      <c r="A76" s="123">
        <v>74</v>
      </c>
      <c r="B76" s="132" t="s">
        <v>127</v>
      </c>
      <c r="C76" s="129" t="s">
        <v>128</v>
      </c>
      <c r="D76" s="126" t="s">
        <v>65</v>
      </c>
      <c r="E76" s="141">
        <v>19</v>
      </c>
      <c r="F76" s="143"/>
      <c r="G76" s="127">
        <f t="shared" si="1"/>
        <v>0</v>
      </c>
    </row>
    <row r="77" spans="1:7" s="21" customFormat="1" x14ac:dyDescent="0.25">
      <c r="A77" s="123">
        <v>75</v>
      </c>
      <c r="B77" s="132" t="s">
        <v>129</v>
      </c>
      <c r="C77" s="129" t="s">
        <v>130</v>
      </c>
      <c r="D77" s="126" t="s">
        <v>65</v>
      </c>
      <c r="E77" s="141">
        <v>19</v>
      </c>
      <c r="F77" s="143"/>
      <c r="G77" s="127">
        <f t="shared" si="1"/>
        <v>0</v>
      </c>
    </row>
    <row r="78" spans="1:7" s="21" customFormat="1" x14ac:dyDescent="0.25">
      <c r="A78" s="123">
        <v>76</v>
      </c>
      <c r="B78" s="132" t="s">
        <v>155</v>
      </c>
      <c r="C78" s="129" t="s">
        <v>243</v>
      </c>
      <c r="D78" s="126" t="s">
        <v>65</v>
      </c>
      <c r="E78" s="141">
        <v>19</v>
      </c>
      <c r="F78" s="143"/>
      <c r="G78" s="127">
        <f t="shared" si="1"/>
        <v>0</v>
      </c>
    </row>
    <row r="79" spans="1:7" s="21" customFormat="1" x14ac:dyDescent="0.25">
      <c r="A79" s="123">
        <v>77</v>
      </c>
      <c r="B79" s="132" t="s">
        <v>131</v>
      </c>
      <c r="C79" s="129" t="s">
        <v>132</v>
      </c>
      <c r="D79" s="126" t="s">
        <v>65</v>
      </c>
      <c r="E79" s="141">
        <v>13</v>
      </c>
      <c r="F79" s="143"/>
      <c r="G79" s="127">
        <f t="shared" si="1"/>
        <v>0</v>
      </c>
    </row>
    <row r="80" spans="1:7" s="21" customFormat="1" x14ac:dyDescent="0.25">
      <c r="A80" s="123">
        <v>78</v>
      </c>
      <c r="B80" s="132" t="s">
        <v>133</v>
      </c>
      <c r="C80" s="129" t="s">
        <v>134</v>
      </c>
      <c r="D80" s="126" t="s">
        <v>65</v>
      </c>
      <c r="E80" s="141">
        <v>13</v>
      </c>
      <c r="F80" s="143"/>
      <c r="G80" s="127">
        <f t="shared" si="1"/>
        <v>0</v>
      </c>
    </row>
    <row r="81" spans="1:7" s="21" customFormat="1" x14ac:dyDescent="0.25">
      <c r="A81" s="123">
        <v>79</v>
      </c>
      <c r="B81" s="132">
        <v>66900530</v>
      </c>
      <c r="C81" s="129" t="s">
        <v>135</v>
      </c>
      <c r="D81" s="126" t="s">
        <v>65</v>
      </c>
      <c r="E81" s="141">
        <v>1</v>
      </c>
      <c r="F81" s="143"/>
      <c r="G81" s="127">
        <f t="shared" si="1"/>
        <v>0</v>
      </c>
    </row>
    <row r="82" spans="1:7" s="21" customFormat="1" x14ac:dyDescent="0.25">
      <c r="A82" s="123">
        <v>80</v>
      </c>
      <c r="B82" s="132">
        <v>66901001</v>
      </c>
      <c r="C82" s="129" t="s">
        <v>136</v>
      </c>
      <c r="D82" s="126" t="s">
        <v>101</v>
      </c>
      <c r="E82" s="141">
        <v>1</v>
      </c>
      <c r="F82" s="143"/>
      <c r="G82" s="127">
        <f t="shared" si="1"/>
        <v>0</v>
      </c>
    </row>
    <row r="83" spans="1:7" s="21" customFormat="1" x14ac:dyDescent="0.25">
      <c r="A83" s="123">
        <v>81</v>
      </c>
      <c r="B83" s="132">
        <v>66901003</v>
      </c>
      <c r="C83" s="129" t="s">
        <v>137</v>
      </c>
      <c r="D83" s="126" t="s">
        <v>101</v>
      </c>
      <c r="E83" s="141">
        <v>1</v>
      </c>
      <c r="F83" s="143"/>
      <c r="G83" s="127">
        <f t="shared" si="1"/>
        <v>0</v>
      </c>
    </row>
    <row r="84" spans="1:7" s="21" customFormat="1" x14ac:dyDescent="0.25">
      <c r="A84" s="123">
        <v>82</v>
      </c>
      <c r="B84" s="132">
        <v>66901006</v>
      </c>
      <c r="C84" s="129" t="s">
        <v>194</v>
      </c>
      <c r="D84" s="126" t="s">
        <v>195</v>
      </c>
      <c r="E84" s="141">
        <v>12</v>
      </c>
      <c r="F84" s="143"/>
      <c r="G84" s="127">
        <f t="shared" si="1"/>
        <v>0</v>
      </c>
    </row>
    <row r="85" spans="1:7" s="21" customFormat="1" x14ac:dyDescent="0.25">
      <c r="A85" s="123">
        <v>83</v>
      </c>
      <c r="B85" s="132">
        <v>66900200</v>
      </c>
      <c r="C85" s="129" t="s">
        <v>138</v>
      </c>
      <c r="D85" s="126" t="s">
        <v>62</v>
      </c>
      <c r="E85" s="141">
        <v>1586</v>
      </c>
      <c r="F85" s="143"/>
      <c r="G85" s="127">
        <f t="shared" si="1"/>
        <v>0</v>
      </c>
    </row>
    <row r="86" spans="1:7" s="21" customFormat="1" x14ac:dyDescent="0.25">
      <c r="A86" s="123">
        <v>84</v>
      </c>
      <c r="B86" s="132" t="s">
        <v>196</v>
      </c>
      <c r="C86" s="129" t="s">
        <v>197</v>
      </c>
      <c r="D86" s="126" t="s">
        <v>65</v>
      </c>
      <c r="E86" s="141">
        <v>0</v>
      </c>
      <c r="F86" s="143"/>
      <c r="G86" s="127">
        <f t="shared" si="1"/>
        <v>0</v>
      </c>
    </row>
    <row r="87" spans="1:7" s="21" customFormat="1" ht="27.6" x14ac:dyDescent="0.25">
      <c r="A87" s="123">
        <v>85</v>
      </c>
      <c r="B87" s="132" t="s">
        <v>198</v>
      </c>
      <c r="C87" s="129" t="s">
        <v>199</v>
      </c>
      <c r="D87" s="126" t="s">
        <v>65</v>
      </c>
      <c r="E87" s="141">
        <v>3</v>
      </c>
      <c r="F87" s="143"/>
      <c r="G87" s="127">
        <f t="shared" si="1"/>
        <v>0</v>
      </c>
    </row>
    <row r="88" spans="1:7" s="21" customFormat="1" x14ac:dyDescent="0.25">
      <c r="A88" s="123">
        <v>86</v>
      </c>
      <c r="B88" s="132" t="s">
        <v>200</v>
      </c>
      <c r="C88" s="129" t="s">
        <v>201</v>
      </c>
      <c r="D88" s="126" t="s">
        <v>78</v>
      </c>
      <c r="E88" s="141">
        <v>533</v>
      </c>
      <c r="F88" s="143"/>
      <c r="G88" s="127">
        <f t="shared" si="1"/>
        <v>0</v>
      </c>
    </row>
    <row r="89" spans="1:7" s="21" customFormat="1" x14ac:dyDescent="0.25">
      <c r="A89" s="123">
        <v>87</v>
      </c>
      <c r="B89" s="132" t="s">
        <v>202</v>
      </c>
      <c r="C89" s="129" t="s">
        <v>203</v>
      </c>
      <c r="D89" s="126" t="s">
        <v>78</v>
      </c>
      <c r="E89" s="141">
        <v>547</v>
      </c>
      <c r="F89" s="143"/>
      <c r="G89" s="127">
        <f t="shared" si="1"/>
        <v>0</v>
      </c>
    </row>
    <row r="90" spans="1:7" s="21" customFormat="1" ht="15" thickBot="1" x14ac:dyDescent="0.3">
      <c r="A90" s="123">
        <v>88</v>
      </c>
      <c r="B90" s="132">
        <v>35300060</v>
      </c>
      <c r="C90" s="129" t="s">
        <v>204</v>
      </c>
      <c r="D90" s="126" t="s">
        <v>68</v>
      </c>
      <c r="E90" s="141">
        <v>61</v>
      </c>
      <c r="F90" s="143"/>
      <c r="G90" s="127">
        <f t="shared" si="1"/>
        <v>0</v>
      </c>
    </row>
    <row r="91" spans="1:7" s="21" customFormat="1" ht="15" thickBot="1" x14ac:dyDescent="0.35">
      <c r="A91" s="142">
        <v>89</v>
      </c>
      <c r="B91" s="207" t="s">
        <v>217</v>
      </c>
      <c r="C91" s="207"/>
      <c r="D91" s="207"/>
      <c r="E91" s="207"/>
      <c r="F91" s="207"/>
      <c r="G91" s="214">
        <f>SUM(G3:G90)</f>
        <v>0</v>
      </c>
    </row>
    <row r="92" spans="1:7" s="21" customFormat="1" x14ac:dyDescent="0.3">
      <c r="A92" s="34"/>
      <c r="B92" s="34"/>
      <c r="C92" s="35"/>
      <c r="D92" s="34"/>
      <c r="E92" s="121"/>
      <c r="F92" s="34"/>
      <c r="G92" s="34"/>
    </row>
    <row r="93" spans="1:7" s="21" customFormat="1" x14ac:dyDescent="0.3">
      <c r="A93" s="34"/>
      <c r="B93" s="34"/>
      <c r="C93" s="35"/>
      <c r="D93" s="34"/>
      <c r="E93" s="121"/>
      <c r="F93" s="34"/>
      <c r="G93" s="34"/>
    </row>
    <row r="94" spans="1:7" s="21" customFormat="1" x14ac:dyDescent="0.3">
      <c r="A94" s="22"/>
      <c r="B94" s="22"/>
      <c r="C94" s="23"/>
      <c r="D94" s="22"/>
      <c r="E94" s="122"/>
      <c r="F94" s="22"/>
      <c r="G94" s="22"/>
    </row>
    <row r="95" spans="1:7" s="21" customFormat="1" x14ac:dyDescent="0.3">
      <c r="A95" s="22"/>
      <c r="B95" s="22"/>
      <c r="C95" s="23"/>
      <c r="D95" s="22"/>
      <c r="E95" s="122"/>
      <c r="F95" s="22"/>
      <c r="G95" s="22"/>
    </row>
    <row r="96" spans="1:7" s="21" customFormat="1" x14ac:dyDescent="0.3">
      <c r="A96" s="22"/>
      <c r="B96" s="22"/>
      <c r="C96" s="23"/>
      <c r="D96" s="22"/>
      <c r="E96" s="122"/>
      <c r="F96" s="22"/>
      <c r="G96" s="22"/>
    </row>
    <row r="97" spans="1:7" s="21" customFormat="1" x14ac:dyDescent="0.3">
      <c r="A97" s="22"/>
      <c r="B97" s="22"/>
      <c r="C97" s="23"/>
      <c r="D97" s="22"/>
      <c r="E97" s="122"/>
      <c r="F97" s="22"/>
      <c r="G97" s="22"/>
    </row>
    <row r="98" spans="1:7" s="21" customFormat="1" x14ac:dyDescent="0.3">
      <c r="A98" s="22"/>
      <c r="B98" s="22"/>
      <c r="C98" s="23"/>
      <c r="D98" s="22"/>
      <c r="E98" s="122"/>
      <c r="F98" s="22"/>
      <c r="G98" s="22"/>
    </row>
    <row r="99" spans="1:7" s="21" customFormat="1" x14ac:dyDescent="0.3">
      <c r="A99" s="22"/>
      <c r="B99" s="22"/>
      <c r="C99" s="23"/>
      <c r="D99" s="22"/>
      <c r="E99" s="122"/>
      <c r="F99" s="22"/>
      <c r="G99" s="22"/>
    </row>
    <row r="100" spans="1:7" s="21" customFormat="1" x14ac:dyDescent="0.3">
      <c r="A100" s="22"/>
      <c r="B100" s="22"/>
      <c r="C100" s="23"/>
      <c r="D100" s="22"/>
      <c r="E100" s="122"/>
      <c r="F100" s="22"/>
      <c r="G100" s="22"/>
    </row>
    <row r="101" spans="1:7" s="21" customFormat="1" x14ac:dyDescent="0.3">
      <c r="A101" s="22"/>
      <c r="B101" s="22"/>
      <c r="C101" s="23"/>
      <c r="D101" s="22"/>
      <c r="E101" s="122"/>
      <c r="F101" s="22"/>
      <c r="G101" s="22"/>
    </row>
    <row r="102" spans="1:7" s="21" customFormat="1" x14ac:dyDescent="0.3">
      <c r="A102" s="22"/>
      <c r="B102" s="22"/>
      <c r="C102" s="23"/>
      <c r="D102" s="22"/>
      <c r="E102" s="122"/>
      <c r="F102" s="22"/>
      <c r="G102" s="22"/>
    </row>
    <row r="103" spans="1:7" s="21" customFormat="1" x14ac:dyDescent="0.3">
      <c r="A103" s="22"/>
      <c r="B103" s="22"/>
      <c r="C103" s="23"/>
      <c r="D103" s="22"/>
      <c r="E103" s="122"/>
      <c r="F103" s="22"/>
      <c r="G103" s="22"/>
    </row>
    <row r="104" spans="1:7" s="21" customFormat="1" x14ac:dyDescent="0.3">
      <c r="A104" s="22"/>
      <c r="B104" s="22"/>
      <c r="C104" s="23"/>
      <c r="D104" s="22"/>
      <c r="E104" s="122"/>
      <c r="F104" s="22"/>
      <c r="G104" s="22"/>
    </row>
  </sheetData>
  <sheetProtection algorithmName="SHA-512" hashValue="6loKUQ/EwcZLpgA2VHFEs1ySlr91CcaovBCAdm35Gwl/i4H5ehUW4qsunkz32GCJFeY4pWssK51sVbBL6oDDNw==" saltValue="swjszOj2dvFRp7PqQWLq2Q==" spinCount="100000" sheet="1" selectLockedCells="1"/>
  <mergeCells count="2">
    <mergeCell ref="A1:G1"/>
    <mergeCell ref="B91:F91"/>
  </mergeCells>
  <pageMargins left="0.7" right="0.7" top="0.75" bottom="0.75" header="0.3" footer="0.3"/>
  <pageSetup paperSize="17" scale="58" fitToHeight="0" orientation="portrait" r:id="rId1"/>
  <rowBreaks count="1" manualBreakCount="1">
    <brk id="67"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79689-3A4F-4196-A7E9-1B3929018653}">
  <sheetPr>
    <tabColor theme="8" tint="-0.499984740745262"/>
    <pageSetUpPr fitToPage="1"/>
  </sheetPr>
  <dimension ref="A1:G104"/>
  <sheetViews>
    <sheetView view="pageBreakPreview" zoomScaleNormal="100" zoomScaleSheetLayoutView="100" workbookViewId="0">
      <selection activeCell="F6" sqref="F6:F8"/>
    </sheetView>
  </sheetViews>
  <sheetFormatPr defaultRowHeight="14.4" x14ac:dyDescent="0.3"/>
  <cols>
    <col min="1" max="1" width="9.77734375" style="22" customWidth="1"/>
    <col min="2" max="2" width="15.77734375" style="22" customWidth="1"/>
    <col min="3" max="3" width="64" style="23" customWidth="1"/>
    <col min="4" max="4" width="14.77734375" style="22" customWidth="1"/>
    <col min="5" max="6" width="10.77734375" style="22" customWidth="1"/>
    <col min="7" max="7" width="25.77734375" style="22" customWidth="1"/>
  </cols>
  <sheetData>
    <row r="1" spans="1:7" ht="106.5" customHeight="1" thickBot="1" x14ac:dyDescent="0.35">
      <c r="A1" s="208" t="s">
        <v>215</v>
      </c>
      <c r="B1" s="209"/>
      <c r="C1" s="209"/>
      <c r="D1" s="209"/>
      <c r="E1" s="209"/>
      <c r="F1" s="209"/>
      <c r="G1" s="210"/>
    </row>
    <row r="2" spans="1:7" s="21" customFormat="1" ht="20.399999999999999" x14ac:dyDescent="0.2">
      <c r="A2" s="36" t="s">
        <v>55</v>
      </c>
      <c r="B2" s="37" t="str">
        <f>'[2]Original Items Condensed'!C8</f>
        <v>Code Number</v>
      </c>
      <c r="C2" s="37" t="s">
        <v>56</v>
      </c>
      <c r="D2" s="38" t="s">
        <v>57</v>
      </c>
      <c r="E2" s="38" t="s">
        <v>58</v>
      </c>
      <c r="F2" s="39" t="s">
        <v>59</v>
      </c>
      <c r="G2" s="40" t="s">
        <v>60</v>
      </c>
    </row>
    <row r="3" spans="1:7" s="21" customFormat="1" x14ac:dyDescent="0.25">
      <c r="A3" s="123">
        <v>1</v>
      </c>
      <c r="B3" s="124">
        <v>20200100</v>
      </c>
      <c r="C3" s="125" t="s">
        <v>61</v>
      </c>
      <c r="D3" s="126" t="s">
        <v>62</v>
      </c>
      <c r="E3" s="212">
        <v>1289</v>
      </c>
      <c r="F3" s="143"/>
      <c r="G3" s="127">
        <f t="shared" ref="G3:G66" si="0">SUM(E3*F3)</f>
        <v>0</v>
      </c>
    </row>
    <row r="4" spans="1:7" s="21" customFormat="1" x14ac:dyDescent="0.25">
      <c r="A4" s="123">
        <v>2</v>
      </c>
      <c r="B4" s="124" t="s">
        <v>63</v>
      </c>
      <c r="C4" s="125" t="s">
        <v>64</v>
      </c>
      <c r="D4" s="126" t="s">
        <v>65</v>
      </c>
      <c r="E4" s="212">
        <v>18</v>
      </c>
      <c r="F4" s="143"/>
      <c r="G4" s="127">
        <f t="shared" si="0"/>
        <v>0</v>
      </c>
    </row>
    <row r="5" spans="1:7" s="21" customFormat="1" x14ac:dyDescent="0.25">
      <c r="A5" s="123">
        <v>3</v>
      </c>
      <c r="B5" s="124">
        <v>20800150</v>
      </c>
      <c r="C5" s="125" t="s">
        <v>67</v>
      </c>
      <c r="D5" s="126" t="s">
        <v>62</v>
      </c>
      <c r="E5" s="212">
        <v>87</v>
      </c>
      <c r="F5" s="143"/>
      <c r="G5" s="127">
        <f t="shared" si="0"/>
        <v>0</v>
      </c>
    </row>
    <row r="6" spans="1:7" s="21" customFormat="1" x14ac:dyDescent="0.25">
      <c r="A6" s="123">
        <v>4</v>
      </c>
      <c r="B6" s="124">
        <v>21101615</v>
      </c>
      <c r="C6" s="125" t="s">
        <v>219</v>
      </c>
      <c r="D6" s="126" t="s">
        <v>68</v>
      </c>
      <c r="E6" s="212">
        <v>1899</v>
      </c>
      <c r="F6" s="143"/>
      <c r="G6" s="127">
        <f t="shared" si="0"/>
        <v>0</v>
      </c>
    </row>
    <row r="7" spans="1:7" s="21" customFormat="1" x14ac:dyDescent="0.25">
      <c r="A7" s="123">
        <v>5</v>
      </c>
      <c r="B7" s="124">
        <v>25200110</v>
      </c>
      <c r="C7" s="125" t="s">
        <v>69</v>
      </c>
      <c r="D7" s="126" t="s">
        <v>68</v>
      </c>
      <c r="E7" s="212">
        <v>1832</v>
      </c>
      <c r="F7" s="143"/>
      <c r="G7" s="127">
        <f t="shared" si="0"/>
        <v>0</v>
      </c>
    </row>
    <row r="8" spans="1:7" s="21" customFormat="1" x14ac:dyDescent="0.25">
      <c r="A8" s="123">
        <v>6</v>
      </c>
      <c r="B8" s="124" t="s">
        <v>155</v>
      </c>
      <c r="C8" s="125" t="s">
        <v>156</v>
      </c>
      <c r="D8" s="126" t="s">
        <v>65</v>
      </c>
      <c r="E8" s="212">
        <v>18</v>
      </c>
      <c r="F8" s="143"/>
      <c r="G8" s="127">
        <f t="shared" si="0"/>
        <v>0</v>
      </c>
    </row>
    <row r="9" spans="1:7" s="21" customFormat="1" x14ac:dyDescent="0.25">
      <c r="A9" s="123">
        <v>7</v>
      </c>
      <c r="B9" s="124" t="s">
        <v>70</v>
      </c>
      <c r="C9" s="125" t="s">
        <v>71</v>
      </c>
      <c r="D9" s="126" t="s">
        <v>68</v>
      </c>
      <c r="E9" s="213">
        <v>68</v>
      </c>
      <c r="F9" s="143"/>
      <c r="G9" s="127">
        <f t="shared" si="0"/>
        <v>0</v>
      </c>
    </row>
    <row r="10" spans="1:7" s="21" customFormat="1" x14ac:dyDescent="0.25">
      <c r="A10" s="123">
        <v>8</v>
      </c>
      <c r="B10" s="124">
        <v>28000510</v>
      </c>
      <c r="C10" s="125" t="s">
        <v>72</v>
      </c>
      <c r="D10" s="126" t="s">
        <v>65</v>
      </c>
      <c r="E10" s="213">
        <v>4</v>
      </c>
      <c r="F10" s="143"/>
      <c r="G10" s="127">
        <f t="shared" si="0"/>
        <v>0</v>
      </c>
    </row>
    <row r="11" spans="1:7" s="21" customFormat="1" x14ac:dyDescent="0.25">
      <c r="A11" s="123">
        <v>9</v>
      </c>
      <c r="B11" s="124" t="s">
        <v>157</v>
      </c>
      <c r="C11" s="125" t="s">
        <v>158</v>
      </c>
      <c r="D11" s="126" t="s">
        <v>62</v>
      </c>
      <c r="E11" s="213">
        <v>59</v>
      </c>
      <c r="F11" s="143"/>
      <c r="G11" s="127">
        <f t="shared" si="0"/>
        <v>0</v>
      </c>
    </row>
    <row r="12" spans="1:7" s="21" customFormat="1" x14ac:dyDescent="0.25">
      <c r="A12" s="123">
        <v>10</v>
      </c>
      <c r="B12" s="124">
        <v>31101400</v>
      </c>
      <c r="C12" s="125" t="s">
        <v>220</v>
      </c>
      <c r="D12" s="126" t="s">
        <v>68</v>
      </c>
      <c r="E12" s="213">
        <v>2940</v>
      </c>
      <c r="F12" s="143"/>
      <c r="G12" s="127">
        <f t="shared" si="0"/>
        <v>0</v>
      </c>
    </row>
    <row r="13" spans="1:7" s="21" customFormat="1" x14ac:dyDescent="0.25">
      <c r="A13" s="123">
        <v>11</v>
      </c>
      <c r="B13" s="124">
        <v>35300200</v>
      </c>
      <c r="C13" s="128" t="s">
        <v>221</v>
      </c>
      <c r="D13" s="126" t="s">
        <v>68</v>
      </c>
      <c r="E13" s="213">
        <v>2380</v>
      </c>
      <c r="F13" s="143"/>
      <c r="G13" s="127">
        <f t="shared" si="0"/>
        <v>0</v>
      </c>
    </row>
    <row r="14" spans="1:7" s="21" customFormat="1" x14ac:dyDescent="0.25">
      <c r="A14" s="123">
        <v>12</v>
      </c>
      <c r="B14" s="124">
        <v>40600290</v>
      </c>
      <c r="C14" s="125" t="s">
        <v>73</v>
      </c>
      <c r="D14" s="126" t="s">
        <v>74</v>
      </c>
      <c r="E14" s="213">
        <v>1071</v>
      </c>
      <c r="F14" s="143"/>
      <c r="G14" s="127">
        <f t="shared" si="0"/>
        <v>0</v>
      </c>
    </row>
    <row r="15" spans="1:7" s="21" customFormat="1" x14ac:dyDescent="0.25">
      <c r="A15" s="123">
        <v>13</v>
      </c>
      <c r="B15" s="124">
        <v>40600525</v>
      </c>
      <c r="C15" s="125" t="s">
        <v>222</v>
      </c>
      <c r="D15" s="126" t="s">
        <v>75</v>
      </c>
      <c r="E15" s="213">
        <v>2</v>
      </c>
      <c r="F15" s="143"/>
      <c r="G15" s="127">
        <f t="shared" si="0"/>
        <v>0</v>
      </c>
    </row>
    <row r="16" spans="1:7" s="21" customFormat="1" x14ac:dyDescent="0.25">
      <c r="A16" s="123">
        <v>14</v>
      </c>
      <c r="B16" s="124">
        <v>40600635</v>
      </c>
      <c r="C16" s="129" t="s">
        <v>223</v>
      </c>
      <c r="D16" s="126" t="s">
        <v>75</v>
      </c>
      <c r="E16" s="213">
        <v>200</v>
      </c>
      <c r="F16" s="143"/>
      <c r="G16" s="127">
        <f t="shared" si="0"/>
        <v>0</v>
      </c>
    </row>
    <row r="17" spans="1:7" s="21" customFormat="1" x14ac:dyDescent="0.25">
      <c r="A17" s="123">
        <v>15</v>
      </c>
      <c r="B17" s="124">
        <v>40604060</v>
      </c>
      <c r="C17" s="129" t="s">
        <v>224</v>
      </c>
      <c r="D17" s="126" t="s">
        <v>75</v>
      </c>
      <c r="E17" s="213">
        <v>267</v>
      </c>
      <c r="F17" s="143"/>
      <c r="G17" s="127">
        <f t="shared" si="0"/>
        <v>0</v>
      </c>
    </row>
    <row r="18" spans="1:7" s="21" customFormat="1" x14ac:dyDescent="0.25">
      <c r="A18" s="123">
        <v>16</v>
      </c>
      <c r="B18" s="124">
        <v>42000300</v>
      </c>
      <c r="C18" s="129" t="s">
        <v>225</v>
      </c>
      <c r="D18" s="126" t="s">
        <v>68</v>
      </c>
      <c r="E18" s="212">
        <v>73</v>
      </c>
      <c r="F18" s="143"/>
      <c r="G18" s="127">
        <f t="shared" si="0"/>
        <v>0</v>
      </c>
    </row>
    <row r="19" spans="1:7" s="21" customFormat="1" x14ac:dyDescent="0.25">
      <c r="A19" s="123">
        <v>17</v>
      </c>
      <c r="B19" s="124">
        <v>42300400</v>
      </c>
      <c r="C19" s="129" t="s">
        <v>226</v>
      </c>
      <c r="D19" s="126" t="s">
        <v>68</v>
      </c>
      <c r="E19" s="212">
        <v>63</v>
      </c>
      <c r="F19" s="143"/>
      <c r="G19" s="127">
        <f t="shared" si="0"/>
        <v>0</v>
      </c>
    </row>
    <row r="20" spans="1:7" s="21" customFormat="1" x14ac:dyDescent="0.25">
      <c r="A20" s="123">
        <v>18</v>
      </c>
      <c r="B20" s="124" t="s">
        <v>77</v>
      </c>
      <c r="C20" s="129" t="s">
        <v>159</v>
      </c>
      <c r="D20" s="126" t="s">
        <v>78</v>
      </c>
      <c r="E20" s="212">
        <v>3694</v>
      </c>
      <c r="F20" s="143"/>
      <c r="G20" s="127">
        <f t="shared" si="0"/>
        <v>0</v>
      </c>
    </row>
    <row r="21" spans="1:7" s="21" customFormat="1" x14ac:dyDescent="0.25">
      <c r="A21" s="123">
        <v>19</v>
      </c>
      <c r="B21" s="124" t="s">
        <v>79</v>
      </c>
      <c r="C21" s="129" t="s">
        <v>160</v>
      </c>
      <c r="D21" s="126" t="s">
        <v>78</v>
      </c>
      <c r="E21" s="213">
        <v>1094</v>
      </c>
      <c r="F21" s="143"/>
      <c r="G21" s="127">
        <f t="shared" si="0"/>
        <v>0</v>
      </c>
    </row>
    <row r="22" spans="1:7" s="21" customFormat="1" x14ac:dyDescent="0.25">
      <c r="A22" s="123">
        <v>20</v>
      </c>
      <c r="B22" s="124" t="s">
        <v>80</v>
      </c>
      <c r="C22" s="129" t="s">
        <v>81</v>
      </c>
      <c r="D22" s="126" t="s">
        <v>78</v>
      </c>
      <c r="E22" s="213">
        <v>108</v>
      </c>
      <c r="F22" s="143"/>
      <c r="G22" s="127">
        <f t="shared" si="0"/>
        <v>0</v>
      </c>
    </row>
    <row r="23" spans="1:7" s="21" customFormat="1" x14ac:dyDescent="0.25">
      <c r="A23" s="123">
        <v>21</v>
      </c>
      <c r="B23" s="124" t="s">
        <v>161</v>
      </c>
      <c r="C23" s="129" t="s">
        <v>82</v>
      </c>
      <c r="D23" s="126" t="s">
        <v>68</v>
      </c>
      <c r="E23" s="213">
        <v>2610</v>
      </c>
      <c r="F23" s="143"/>
      <c r="G23" s="127">
        <f t="shared" si="0"/>
        <v>0</v>
      </c>
    </row>
    <row r="24" spans="1:7" s="21" customFormat="1" x14ac:dyDescent="0.25">
      <c r="A24" s="123">
        <v>22</v>
      </c>
      <c r="B24" s="124">
        <v>44000500</v>
      </c>
      <c r="C24" s="129" t="s">
        <v>83</v>
      </c>
      <c r="D24" s="126" t="s">
        <v>66</v>
      </c>
      <c r="E24" s="213">
        <v>497</v>
      </c>
      <c r="F24" s="143"/>
      <c r="G24" s="127">
        <f t="shared" si="0"/>
        <v>0</v>
      </c>
    </row>
    <row r="25" spans="1:7" s="21" customFormat="1" x14ac:dyDescent="0.25">
      <c r="A25" s="123">
        <v>23</v>
      </c>
      <c r="B25" s="124">
        <v>44000600</v>
      </c>
      <c r="C25" s="129" t="s">
        <v>206</v>
      </c>
      <c r="D25" s="126" t="s">
        <v>78</v>
      </c>
      <c r="E25" s="213">
        <v>1072</v>
      </c>
      <c r="F25" s="143"/>
      <c r="G25" s="127">
        <f t="shared" si="0"/>
        <v>0</v>
      </c>
    </row>
    <row r="26" spans="1:7" s="21" customFormat="1" x14ac:dyDescent="0.25">
      <c r="A26" s="123">
        <v>24</v>
      </c>
      <c r="B26" s="124" t="s">
        <v>162</v>
      </c>
      <c r="C26" s="129" t="s">
        <v>84</v>
      </c>
      <c r="D26" s="130" t="s">
        <v>66</v>
      </c>
      <c r="E26" s="213">
        <v>81</v>
      </c>
      <c r="F26" s="143"/>
      <c r="G26" s="127">
        <f t="shared" si="0"/>
        <v>0</v>
      </c>
    </row>
    <row r="27" spans="1:7" s="21" customFormat="1" x14ac:dyDescent="0.25">
      <c r="A27" s="123">
        <v>25</v>
      </c>
      <c r="B27" s="124" t="s">
        <v>85</v>
      </c>
      <c r="C27" s="129" t="s">
        <v>86</v>
      </c>
      <c r="D27" s="126" t="s">
        <v>66</v>
      </c>
      <c r="E27" s="213">
        <v>24</v>
      </c>
      <c r="F27" s="143"/>
      <c r="G27" s="127">
        <f t="shared" si="0"/>
        <v>0</v>
      </c>
    </row>
    <row r="28" spans="1:7" s="21" customFormat="1" x14ac:dyDescent="0.25">
      <c r="A28" s="123">
        <v>26</v>
      </c>
      <c r="B28" s="124" t="s">
        <v>87</v>
      </c>
      <c r="C28" s="129" t="s">
        <v>88</v>
      </c>
      <c r="D28" s="126" t="s">
        <v>66</v>
      </c>
      <c r="E28" s="213">
        <v>303</v>
      </c>
      <c r="F28" s="143"/>
      <c r="G28" s="127">
        <f t="shared" si="0"/>
        <v>0</v>
      </c>
    </row>
    <row r="29" spans="1:7" s="21" customFormat="1" x14ac:dyDescent="0.25">
      <c r="A29" s="123">
        <v>27</v>
      </c>
      <c r="B29" s="124" t="s">
        <v>89</v>
      </c>
      <c r="C29" s="129" t="s">
        <v>90</v>
      </c>
      <c r="D29" s="126" t="s">
        <v>66</v>
      </c>
      <c r="E29" s="213">
        <v>2534</v>
      </c>
      <c r="F29" s="143"/>
      <c r="G29" s="127">
        <f t="shared" si="0"/>
        <v>0</v>
      </c>
    </row>
    <row r="30" spans="1:7" s="21" customFormat="1" ht="27.6" x14ac:dyDescent="0.25">
      <c r="A30" s="123">
        <v>28</v>
      </c>
      <c r="B30" s="124" t="s">
        <v>91</v>
      </c>
      <c r="C30" s="129" t="s">
        <v>163</v>
      </c>
      <c r="D30" s="126" t="s">
        <v>65</v>
      </c>
      <c r="E30" s="213">
        <v>4</v>
      </c>
      <c r="F30" s="143"/>
      <c r="G30" s="127">
        <f t="shared" si="0"/>
        <v>0</v>
      </c>
    </row>
    <row r="31" spans="1:7" s="21" customFormat="1" ht="27.6" x14ac:dyDescent="0.25">
      <c r="A31" s="123">
        <v>29</v>
      </c>
      <c r="B31" s="124" t="s">
        <v>155</v>
      </c>
      <c r="C31" s="129" t="s">
        <v>227</v>
      </c>
      <c r="D31" s="126" t="s">
        <v>65</v>
      </c>
      <c r="E31" s="213">
        <v>2</v>
      </c>
      <c r="F31" s="143"/>
      <c r="G31" s="127">
        <f t="shared" si="0"/>
        <v>0</v>
      </c>
    </row>
    <row r="32" spans="1:7" s="21" customFormat="1" x14ac:dyDescent="0.25">
      <c r="A32" s="123">
        <v>30</v>
      </c>
      <c r="B32" s="124" t="s">
        <v>92</v>
      </c>
      <c r="C32" s="129" t="s">
        <v>164</v>
      </c>
      <c r="D32" s="126" t="s">
        <v>165</v>
      </c>
      <c r="E32" s="213">
        <v>2</v>
      </c>
      <c r="F32" s="143"/>
      <c r="G32" s="127">
        <f t="shared" si="0"/>
        <v>0</v>
      </c>
    </row>
    <row r="33" spans="1:7" s="21" customFormat="1" x14ac:dyDescent="0.25">
      <c r="A33" s="123">
        <v>31</v>
      </c>
      <c r="B33" s="124" t="s">
        <v>166</v>
      </c>
      <c r="C33" s="129" t="s">
        <v>167</v>
      </c>
      <c r="D33" s="126" t="s">
        <v>168</v>
      </c>
      <c r="E33" s="213">
        <v>1</v>
      </c>
      <c r="F33" s="143"/>
      <c r="G33" s="127">
        <f t="shared" si="0"/>
        <v>0</v>
      </c>
    </row>
    <row r="34" spans="1:7" s="21" customFormat="1" x14ac:dyDescent="0.25">
      <c r="A34" s="123">
        <v>32</v>
      </c>
      <c r="B34" s="124" t="s">
        <v>169</v>
      </c>
      <c r="C34" s="129" t="s">
        <v>170</v>
      </c>
      <c r="D34" s="126" t="s">
        <v>168</v>
      </c>
      <c r="E34" s="213">
        <v>1</v>
      </c>
      <c r="F34" s="143"/>
      <c r="G34" s="127">
        <f t="shared" si="0"/>
        <v>0</v>
      </c>
    </row>
    <row r="35" spans="1:7" s="21" customFormat="1" x14ac:dyDescent="0.25">
      <c r="A35" s="123">
        <v>33</v>
      </c>
      <c r="B35" s="124" t="s">
        <v>93</v>
      </c>
      <c r="C35" s="129" t="s">
        <v>94</v>
      </c>
      <c r="D35" s="126" t="s">
        <v>65</v>
      </c>
      <c r="E35" s="213">
        <v>3</v>
      </c>
      <c r="F35" s="143"/>
      <c r="G35" s="127">
        <f t="shared" si="0"/>
        <v>0</v>
      </c>
    </row>
    <row r="36" spans="1:7" s="21" customFormat="1" x14ac:dyDescent="0.25">
      <c r="A36" s="123">
        <v>34</v>
      </c>
      <c r="B36" s="124" t="s">
        <v>95</v>
      </c>
      <c r="C36" s="129" t="s">
        <v>171</v>
      </c>
      <c r="D36" s="126" t="s">
        <v>66</v>
      </c>
      <c r="E36" s="213">
        <v>1687</v>
      </c>
      <c r="F36" s="143"/>
      <c r="G36" s="127">
        <f t="shared" si="0"/>
        <v>0</v>
      </c>
    </row>
    <row r="37" spans="1:7" s="21" customFormat="1" x14ac:dyDescent="0.25">
      <c r="A37" s="123">
        <v>35</v>
      </c>
      <c r="B37" s="124" t="s">
        <v>172</v>
      </c>
      <c r="C37" s="129" t="s">
        <v>96</v>
      </c>
      <c r="D37" s="126" t="s">
        <v>66</v>
      </c>
      <c r="E37" s="213">
        <v>23</v>
      </c>
      <c r="F37" s="143"/>
      <c r="G37" s="127">
        <f t="shared" si="0"/>
        <v>0</v>
      </c>
    </row>
    <row r="38" spans="1:7" s="21" customFormat="1" x14ac:dyDescent="0.25">
      <c r="A38" s="123">
        <v>36</v>
      </c>
      <c r="B38" s="124" t="s">
        <v>97</v>
      </c>
      <c r="C38" s="129" t="s">
        <v>98</v>
      </c>
      <c r="D38" s="126" t="s">
        <v>76</v>
      </c>
      <c r="E38" s="213">
        <v>6</v>
      </c>
      <c r="F38" s="143"/>
      <c r="G38" s="127">
        <f t="shared" si="0"/>
        <v>0</v>
      </c>
    </row>
    <row r="39" spans="1:7" s="21" customFormat="1" x14ac:dyDescent="0.25">
      <c r="A39" s="123">
        <v>37</v>
      </c>
      <c r="B39" s="124" t="s">
        <v>99</v>
      </c>
      <c r="C39" s="129" t="s">
        <v>100</v>
      </c>
      <c r="D39" s="126" t="s">
        <v>101</v>
      </c>
      <c r="E39" s="213">
        <v>1</v>
      </c>
      <c r="F39" s="143"/>
      <c r="G39" s="127">
        <f t="shared" si="0"/>
        <v>0</v>
      </c>
    </row>
    <row r="40" spans="1:7" s="21" customFormat="1" x14ac:dyDescent="0.25">
      <c r="A40" s="123">
        <v>38</v>
      </c>
      <c r="B40" s="124" t="s">
        <v>109</v>
      </c>
      <c r="C40" s="129" t="s">
        <v>110</v>
      </c>
      <c r="D40" s="126" t="s">
        <v>75</v>
      </c>
      <c r="E40" s="213">
        <v>193</v>
      </c>
      <c r="F40" s="143"/>
      <c r="G40" s="127">
        <f t="shared" si="0"/>
        <v>0</v>
      </c>
    </row>
    <row r="41" spans="1:7" s="21" customFormat="1" x14ac:dyDescent="0.25">
      <c r="A41" s="123">
        <v>39</v>
      </c>
      <c r="B41" s="131" t="s">
        <v>173</v>
      </c>
      <c r="C41" s="129" t="s">
        <v>174</v>
      </c>
      <c r="D41" s="126" t="s">
        <v>65</v>
      </c>
      <c r="E41" s="212">
        <v>2</v>
      </c>
      <c r="F41" s="143"/>
      <c r="G41" s="127">
        <f t="shared" si="0"/>
        <v>0</v>
      </c>
    </row>
    <row r="42" spans="1:7" s="21" customFormat="1" x14ac:dyDescent="0.25">
      <c r="A42" s="123">
        <v>40</v>
      </c>
      <c r="B42" s="124" t="s">
        <v>102</v>
      </c>
      <c r="C42" s="129" t="s">
        <v>103</v>
      </c>
      <c r="D42" s="126" t="s">
        <v>65</v>
      </c>
      <c r="E42" s="213">
        <v>2</v>
      </c>
      <c r="F42" s="143"/>
      <c r="G42" s="127">
        <f t="shared" si="0"/>
        <v>0</v>
      </c>
    </row>
    <row r="43" spans="1:7" s="21" customFormat="1" x14ac:dyDescent="0.25">
      <c r="A43" s="123">
        <v>41</v>
      </c>
      <c r="B43" s="124" t="s">
        <v>104</v>
      </c>
      <c r="C43" s="129" t="s">
        <v>175</v>
      </c>
      <c r="D43" s="126" t="s">
        <v>65</v>
      </c>
      <c r="E43" s="213">
        <v>0</v>
      </c>
      <c r="F43" s="143"/>
      <c r="G43" s="127">
        <f t="shared" si="0"/>
        <v>0</v>
      </c>
    </row>
    <row r="44" spans="1:7" s="21" customFormat="1" x14ac:dyDescent="0.25">
      <c r="A44" s="123">
        <v>42</v>
      </c>
      <c r="B44" s="124" t="s">
        <v>105</v>
      </c>
      <c r="C44" s="129" t="s">
        <v>106</v>
      </c>
      <c r="D44" s="126" t="s">
        <v>65</v>
      </c>
      <c r="E44" s="213">
        <v>5</v>
      </c>
      <c r="F44" s="143"/>
      <c r="G44" s="127">
        <f t="shared" si="0"/>
        <v>0</v>
      </c>
    </row>
    <row r="45" spans="1:7" s="21" customFormat="1" x14ac:dyDescent="0.25">
      <c r="A45" s="123">
        <v>43</v>
      </c>
      <c r="B45" s="124" t="s">
        <v>176</v>
      </c>
      <c r="C45" s="129" t="s">
        <v>107</v>
      </c>
      <c r="D45" s="126" t="s">
        <v>65</v>
      </c>
      <c r="E45" s="213">
        <v>0</v>
      </c>
      <c r="F45" s="143"/>
      <c r="G45" s="127">
        <f t="shared" si="0"/>
        <v>0</v>
      </c>
    </row>
    <row r="46" spans="1:7" s="21" customFormat="1" x14ac:dyDescent="0.25">
      <c r="A46" s="123">
        <v>44</v>
      </c>
      <c r="B46" s="124">
        <v>78000400</v>
      </c>
      <c r="C46" s="129" t="s">
        <v>228</v>
      </c>
      <c r="D46" s="126" t="s">
        <v>66</v>
      </c>
      <c r="E46" s="212">
        <v>95</v>
      </c>
      <c r="F46" s="143"/>
      <c r="G46" s="127">
        <f t="shared" si="0"/>
        <v>0</v>
      </c>
    </row>
    <row r="47" spans="1:7" s="21" customFormat="1" x14ac:dyDescent="0.25">
      <c r="A47" s="123">
        <v>45</v>
      </c>
      <c r="B47" s="124">
        <v>78000650</v>
      </c>
      <c r="C47" s="129" t="s">
        <v>229</v>
      </c>
      <c r="D47" s="126" t="s">
        <v>66</v>
      </c>
      <c r="E47" s="213">
        <v>16</v>
      </c>
      <c r="F47" s="143"/>
      <c r="G47" s="127">
        <f t="shared" si="0"/>
        <v>0</v>
      </c>
    </row>
    <row r="48" spans="1:7" s="21" customFormat="1" x14ac:dyDescent="0.25">
      <c r="A48" s="123">
        <v>46</v>
      </c>
      <c r="B48" s="124" t="s">
        <v>177</v>
      </c>
      <c r="C48" s="129" t="s">
        <v>178</v>
      </c>
      <c r="D48" s="126" t="s">
        <v>78</v>
      </c>
      <c r="E48" s="213">
        <v>2</v>
      </c>
      <c r="F48" s="143"/>
      <c r="G48" s="127">
        <f t="shared" si="0"/>
        <v>0</v>
      </c>
    </row>
    <row r="49" spans="1:7" s="21" customFormat="1" x14ac:dyDescent="0.25">
      <c r="A49" s="123">
        <v>47</v>
      </c>
      <c r="B49" s="123" t="s">
        <v>179</v>
      </c>
      <c r="C49" s="129" t="s">
        <v>180</v>
      </c>
      <c r="D49" s="126" t="s">
        <v>78</v>
      </c>
      <c r="E49" s="213">
        <v>5</v>
      </c>
      <c r="F49" s="143"/>
      <c r="G49" s="127">
        <f t="shared" si="0"/>
        <v>0</v>
      </c>
    </row>
    <row r="50" spans="1:7" s="21" customFormat="1" x14ac:dyDescent="0.25">
      <c r="A50" s="123">
        <v>48</v>
      </c>
      <c r="B50" s="124" t="s">
        <v>182</v>
      </c>
      <c r="C50" s="129" t="s">
        <v>108</v>
      </c>
      <c r="D50" s="126" t="s">
        <v>68</v>
      </c>
      <c r="E50" s="213">
        <v>3218</v>
      </c>
      <c r="F50" s="143"/>
      <c r="G50" s="127">
        <f t="shared" si="0"/>
        <v>0</v>
      </c>
    </row>
    <row r="51" spans="1:7" s="21" customFormat="1" x14ac:dyDescent="0.25">
      <c r="A51" s="123">
        <v>49</v>
      </c>
      <c r="B51" s="124" t="s">
        <v>111</v>
      </c>
      <c r="C51" s="129" t="s">
        <v>181</v>
      </c>
      <c r="D51" s="126" t="s">
        <v>65</v>
      </c>
      <c r="E51" s="213">
        <v>6</v>
      </c>
      <c r="F51" s="143"/>
      <c r="G51" s="127">
        <f t="shared" si="0"/>
        <v>0</v>
      </c>
    </row>
    <row r="52" spans="1:7" s="21" customFormat="1" x14ac:dyDescent="0.25">
      <c r="A52" s="123">
        <v>50</v>
      </c>
      <c r="B52" s="124" t="s">
        <v>155</v>
      </c>
      <c r="C52" s="129" t="s">
        <v>112</v>
      </c>
      <c r="D52" s="126" t="s">
        <v>68</v>
      </c>
      <c r="E52" s="213">
        <v>555</v>
      </c>
      <c r="F52" s="143"/>
      <c r="G52" s="127">
        <f t="shared" si="0"/>
        <v>0</v>
      </c>
    </row>
    <row r="53" spans="1:7" s="21" customFormat="1" x14ac:dyDescent="0.25">
      <c r="A53" s="123">
        <v>51</v>
      </c>
      <c r="B53" s="124" t="s">
        <v>183</v>
      </c>
      <c r="C53" s="129" t="s">
        <v>140</v>
      </c>
      <c r="D53" s="126" t="s">
        <v>65</v>
      </c>
      <c r="E53" s="213">
        <v>1</v>
      </c>
      <c r="F53" s="143"/>
      <c r="G53" s="127">
        <f t="shared" si="0"/>
        <v>0</v>
      </c>
    </row>
    <row r="54" spans="1:7" s="21" customFormat="1" x14ac:dyDescent="0.25">
      <c r="A54" s="123">
        <v>52</v>
      </c>
      <c r="B54" s="124" t="s">
        <v>230</v>
      </c>
      <c r="C54" s="129" t="s">
        <v>231</v>
      </c>
      <c r="D54" s="126" t="s">
        <v>66</v>
      </c>
      <c r="E54" s="213">
        <v>408</v>
      </c>
      <c r="F54" s="143"/>
      <c r="G54" s="127">
        <f t="shared" si="0"/>
        <v>0</v>
      </c>
    </row>
    <row r="55" spans="1:7" s="21" customFormat="1" x14ac:dyDescent="0.25">
      <c r="A55" s="123">
        <v>53</v>
      </c>
      <c r="B55" s="124" t="s">
        <v>232</v>
      </c>
      <c r="C55" s="129" t="s">
        <v>233</v>
      </c>
      <c r="D55" s="126" t="s">
        <v>65</v>
      </c>
      <c r="E55" s="213">
        <v>1</v>
      </c>
      <c r="F55" s="143"/>
      <c r="G55" s="127">
        <f t="shared" si="0"/>
        <v>0</v>
      </c>
    </row>
    <row r="56" spans="1:7" s="21" customFormat="1" x14ac:dyDescent="0.25">
      <c r="A56" s="123">
        <v>54</v>
      </c>
      <c r="B56" s="124" t="s">
        <v>184</v>
      </c>
      <c r="C56" s="129" t="s">
        <v>141</v>
      </c>
      <c r="D56" s="126" t="s">
        <v>65</v>
      </c>
      <c r="E56" s="213">
        <v>9</v>
      </c>
      <c r="F56" s="143"/>
      <c r="G56" s="127">
        <f t="shared" si="0"/>
        <v>0</v>
      </c>
    </row>
    <row r="57" spans="1:7" s="21" customFormat="1" x14ac:dyDescent="0.25">
      <c r="A57" s="123">
        <v>55</v>
      </c>
      <c r="B57" s="124" t="s">
        <v>185</v>
      </c>
      <c r="C57" s="129" t="s">
        <v>142</v>
      </c>
      <c r="D57" s="126" t="s">
        <v>143</v>
      </c>
      <c r="E57" s="213">
        <v>84</v>
      </c>
      <c r="F57" s="143"/>
      <c r="G57" s="127">
        <f t="shared" si="0"/>
        <v>0</v>
      </c>
    </row>
    <row r="58" spans="1:7" s="21" customFormat="1" x14ac:dyDescent="0.25">
      <c r="A58" s="123">
        <v>56</v>
      </c>
      <c r="B58" s="124" t="s">
        <v>186</v>
      </c>
      <c r="C58" s="129" t="s">
        <v>144</v>
      </c>
      <c r="D58" s="126" t="s">
        <v>65</v>
      </c>
      <c r="E58" s="213">
        <v>1</v>
      </c>
      <c r="F58" s="143"/>
      <c r="G58" s="127">
        <f t="shared" si="0"/>
        <v>0</v>
      </c>
    </row>
    <row r="59" spans="1:7" s="21" customFormat="1" ht="27.6" x14ac:dyDescent="0.25">
      <c r="A59" s="123">
        <v>57</v>
      </c>
      <c r="B59" s="124" t="s">
        <v>234</v>
      </c>
      <c r="C59" s="129" t="s">
        <v>145</v>
      </c>
      <c r="D59" s="126" t="s">
        <v>65</v>
      </c>
      <c r="E59" s="213">
        <v>1</v>
      </c>
      <c r="F59" s="143"/>
      <c r="G59" s="127">
        <f t="shared" si="0"/>
        <v>0</v>
      </c>
    </row>
    <row r="60" spans="1:7" s="21" customFormat="1" x14ac:dyDescent="0.25">
      <c r="A60" s="123">
        <v>58</v>
      </c>
      <c r="B60" s="124" t="s">
        <v>235</v>
      </c>
      <c r="C60" s="129" t="s">
        <v>146</v>
      </c>
      <c r="D60" s="126" t="s">
        <v>65</v>
      </c>
      <c r="E60" s="213">
        <v>3</v>
      </c>
      <c r="F60" s="143"/>
      <c r="G60" s="127">
        <f t="shared" si="0"/>
        <v>0</v>
      </c>
    </row>
    <row r="61" spans="1:7" s="21" customFormat="1" x14ac:dyDescent="0.25">
      <c r="A61" s="123">
        <v>59</v>
      </c>
      <c r="B61" s="124" t="s">
        <v>187</v>
      </c>
      <c r="C61" s="129" t="s">
        <v>147</v>
      </c>
      <c r="D61" s="126" t="s">
        <v>65</v>
      </c>
      <c r="E61" s="213">
        <v>2</v>
      </c>
      <c r="F61" s="143"/>
      <c r="G61" s="127">
        <f t="shared" si="0"/>
        <v>0</v>
      </c>
    </row>
    <row r="62" spans="1:7" s="21" customFormat="1" x14ac:dyDescent="0.25">
      <c r="A62" s="123">
        <v>60</v>
      </c>
      <c r="B62" s="124" t="s">
        <v>155</v>
      </c>
      <c r="C62" s="129" t="s">
        <v>148</v>
      </c>
      <c r="D62" s="126" t="s">
        <v>65</v>
      </c>
      <c r="E62" s="213">
        <v>2</v>
      </c>
      <c r="F62" s="143"/>
      <c r="G62" s="127">
        <f t="shared" si="0"/>
        <v>0</v>
      </c>
    </row>
    <row r="63" spans="1:7" s="21" customFormat="1" x14ac:dyDescent="0.25">
      <c r="A63" s="123">
        <v>61</v>
      </c>
      <c r="B63" s="124" t="s">
        <v>236</v>
      </c>
      <c r="C63" s="129" t="s">
        <v>237</v>
      </c>
      <c r="D63" s="126" t="s">
        <v>65</v>
      </c>
      <c r="E63" s="213">
        <v>2</v>
      </c>
      <c r="F63" s="143"/>
      <c r="G63" s="127">
        <f t="shared" si="0"/>
        <v>0</v>
      </c>
    </row>
    <row r="64" spans="1:7" s="21" customFormat="1" x14ac:dyDescent="0.25">
      <c r="A64" s="123">
        <v>62</v>
      </c>
      <c r="B64" s="124" t="s">
        <v>238</v>
      </c>
      <c r="C64" s="129" t="s">
        <v>139</v>
      </c>
      <c r="D64" s="126" t="s">
        <v>188</v>
      </c>
      <c r="E64" s="213">
        <v>204</v>
      </c>
      <c r="F64" s="143"/>
      <c r="G64" s="127">
        <f t="shared" si="0"/>
        <v>0</v>
      </c>
    </row>
    <row r="65" spans="1:7" s="21" customFormat="1" x14ac:dyDescent="0.25">
      <c r="A65" s="123">
        <v>63</v>
      </c>
      <c r="B65" s="124" t="s">
        <v>113</v>
      </c>
      <c r="C65" s="129" t="s">
        <v>114</v>
      </c>
      <c r="D65" s="126" t="s">
        <v>189</v>
      </c>
      <c r="E65" s="212">
        <v>1771</v>
      </c>
      <c r="F65" s="143"/>
      <c r="G65" s="127">
        <f t="shared" si="0"/>
        <v>0</v>
      </c>
    </row>
    <row r="66" spans="1:7" s="21" customFormat="1" ht="27.6" x14ac:dyDescent="0.25">
      <c r="A66" s="123">
        <v>64</v>
      </c>
      <c r="B66" s="124" t="s">
        <v>239</v>
      </c>
      <c r="C66" s="129" t="s">
        <v>240</v>
      </c>
      <c r="D66" s="126" t="s">
        <v>189</v>
      </c>
      <c r="E66" s="212">
        <v>0</v>
      </c>
      <c r="F66" s="143"/>
      <c r="G66" s="127">
        <f t="shared" si="0"/>
        <v>0</v>
      </c>
    </row>
    <row r="67" spans="1:7" s="21" customFormat="1" ht="27.6" x14ac:dyDescent="0.25">
      <c r="A67" s="123">
        <v>65</v>
      </c>
      <c r="B67" s="124" t="s">
        <v>241</v>
      </c>
      <c r="C67" s="129" t="s">
        <v>242</v>
      </c>
      <c r="D67" s="126" t="s">
        <v>189</v>
      </c>
      <c r="E67" s="213">
        <v>0</v>
      </c>
      <c r="F67" s="143"/>
      <c r="G67" s="127">
        <f t="shared" ref="G67:G90" si="1">SUM(E67*F67)</f>
        <v>0</v>
      </c>
    </row>
    <row r="68" spans="1:7" s="21" customFormat="1" x14ac:dyDescent="0.25">
      <c r="A68" s="123">
        <v>66</v>
      </c>
      <c r="B68" s="124" t="s">
        <v>190</v>
      </c>
      <c r="C68" s="129" t="s">
        <v>191</v>
      </c>
      <c r="D68" s="126" t="s">
        <v>189</v>
      </c>
      <c r="E68" s="213">
        <v>1771</v>
      </c>
      <c r="F68" s="143"/>
      <c r="G68" s="127">
        <f t="shared" si="1"/>
        <v>0</v>
      </c>
    </row>
    <row r="69" spans="1:7" s="21" customFormat="1" x14ac:dyDescent="0.25">
      <c r="A69" s="123">
        <v>67</v>
      </c>
      <c r="B69" s="132" t="s">
        <v>115</v>
      </c>
      <c r="C69" s="129" t="s">
        <v>116</v>
      </c>
      <c r="D69" s="126" t="s">
        <v>65</v>
      </c>
      <c r="E69" s="213">
        <v>1</v>
      </c>
      <c r="F69" s="143"/>
      <c r="G69" s="127">
        <f t="shared" si="1"/>
        <v>0</v>
      </c>
    </row>
    <row r="70" spans="1:7" s="21" customFormat="1" x14ac:dyDescent="0.25">
      <c r="A70" s="123">
        <v>68</v>
      </c>
      <c r="B70" s="132" t="s">
        <v>117</v>
      </c>
      <c r="C70" s="129" t="s">
        <v>118</v>
      </c>
      <c r="D70" s="126" t="s">
        <v>65</v>
      </c>
      <c r="E70" s="213">
        <v>1</v>
      </c>
      <c r="F70" s="143"/>
      <c r="G70" s="127">
        <f t="shared" si="1"/>
        <v>0</v>
      </c>
    </row>
    <row r="71" spans="1:7" s="21" customFormat="1" x14ac:dyDescent="0.25">
      <c r="A71" s="123">
        <v>69</v>
      </c>
      <c r="B71" s="132" t="s">
        <v>119</v>
      </c>
      <c r="C71" s="129" t="s">
        <v>120</v>
      </c>
      <c r="D71" s="126" t="s">
        <v>189</v>
      </c>
      <c r="E71" s="213">
        <v>1939</v>
      </c>
      <c r="F71" s="143"/>
      <c r="G71" s="127">
        <f t="shared" si="1"/>
        <v>0</v>
      </c>
    </row>
    <row r="72" spans="1:7" s="21" customFormat="1" x14ac:dyDescent="0.25">
      <c r="A72" s="123">
        <v>70</v>
      </c>
      <c r="B72" s="132" t="s">
        <v>121</v>
      </c>
      <c r="C72" s="129" t="s">
        <v>122</v>
      </c>
      <c r="D72" s="126" t="s">
        <v>65</v>
      </c>
      <c r="E72" s="213">
        <v>10</v>
      </c>
      <c r="F72" s="143"/>
      <c r="G72" s="127">
        <f t="shared" si="1"/>
        <v>0</v>
      </c>
    </row>
    <row r="73" spans="1:7" s="21" customFormat="1" x14ac:dyDescent="0.25">
      <c r="A73" s="123">
        <v>71</v>
      </c>
      <c r="B73" s="132" t="s">
        <v>123</v>
      </c>
      <c r="C73" s="129" t="s">
        <v>124</v>
      </c>
      <c r="D73" s="126" t="s">
        <v>65</v>
      </c>
      <c r="E73" s="213">
        <v>10</v>
      </c>
      <c r="F73" s="143"/>
      <c r="G73" s="127">
        <f t="shared" si="1"/>
        <v>0</v>
      </c>
    </row>
    <row r="74" spans="1:7" s="21" customFormat="1" x14ac:dyDescent="0.25">
      <c r="A74" s="123">
        <v>72</v>
      </c>
      <c r="B74" s="132" t="s">
        <v>192</v>
      </c>
      <c r="C74" s="129" t="s">
        <v>193</v>
      </c>
      <c r="D74" s="126" t="s">
        <v>65</v>
      </c>
      <c r="E74" s="213">
        <v>10</v>
      </c>
      <c r="F74" s="143"/>
      <c r="G74" s="127">
        <f t="shared" si="1"/>
        <v>0</v>
      </c>
    </row>
    <row r="75" spans="1:7" s="21" customFormat="1" ht="27.6" x14ac:dyDescent="0.25">
      <c r="A75" s="123">
        <v>73</v>
      </c>
      <c r="B75" s="132" t="s">
        <v>125</v>
      </c>
      <c r="C75" s="129" t="s">
        <v>126</v>
      </c>
      <c r="D75" s="126" t="s">
        <v>65</v>
      </c>
      <c r="E75" s="213">
        <v>1</v>
      </c>
      <c r="F75" s="143"/>
      <c r="G75" s="127">
        <f t="shared" si="1"/>
        <v>0</v>
      </c>
    </row>
    <row r="76" spans="1:7" s="21" customFormat="1" x14ac:dyDescent="0.25">
      <c r="A76" s="123">
        <v>74</v>
      </c>
      <c r="B76" s="132" t="s">
        <v>127</v>
      </c>
      <c r="C76" s="129" t="s">
        <v>128</v>
      </c>
      <c r="D76" s="126" t="s">
        <v>65</v>
      </c>
      <c r="E76" s="213">
        <v>10</v>
      </c>
      <c r="F76" s="143"/>
      <c r="G76" s="127">
        <f t="shared" si="1"/>
        <v>0</v>
      </c>
    </row>
    <row r="77" spans="1:7" s="21" customFormat="1" x14ac:dyDescent="0.25">
      <c r="A77" s="123">
        <v>75</v>
      </c>
      <c r="B77" s="132" t="s">
        <v>129</v>
      </c>
      <c r="C77" s="129" t="s">
        <v>130</v>
      </c>
      <c r="D77" s="126" t="s">
        <v>65</v>
      </c>
      <c r="E77" s="213">
        <v>10</v>
      </c>
      <c r="F77" s="143"/>
      <c r="G77" s="127">
        <f t="shared" si="1"/>
        <v>0</v>
      </c>
    </row>
    <row r="78" spans="1:7" s="21" customFormat="1" x14ac:dyDescent="0.25">
      <c r="A78" s="123">
        <v>76</v>
      </c>
      <c r="B78" s="132" t="s">
        <v>155</v>
      </c>
      <c r="C78" s="129" t="s">
        <v>243</v>
      </c>
      <c r="D78" s="126" t="s">
        <v>65</v>
      </c>
      <c r="E78" s="213">
        <v>10</v>
      </c>
      <c r="F78" s="143"/>
      <c r="G78" s="127">
        <f t="shared" si="1"/>
        <v>0</v>
      </c>
    </row>
    <row r="79" spans="1:7" s="21" customFormat="1" x14ac:dyDescent="0.25">
      <c r="A79" s="123">
        <v>77</v>
      </c>
      <c r="B79" s="132" t="s">
        <v>131</v>
      </c>
      <c r="C79" s="129" t="s">
        <v>132</v>
      </c>
      <c r="D79" s="126" t="s">
        <v>65</v>
      </c>
      <c r="E79" s="213">
        <v>7</v>
      </c>
      <c r="F79" s="143"/>
      <c r="G79" s="127">
        <f t="shared" si="1"/>
        <v>0</v>
      </c>
    </row>
    <row r="80" spans="1:7" s="21" customFormat="1" x14ac:dyDescent="0.25">
      <c r="A80" s="123">
        <v>78</v>
      </c>
      <c r="B80" s="132" t="s">
        <v>133</v>
      </c>
      <c r="C80" s="129" t="s">
        <v>134</v>
      </c>
      <c r="D80" s="126" t="s">
        <v>65</v>
      </c>
      <c r="E80" s="213">
        <v>7</v>
      </c>
      <c r="F80" s="143"/>
      <c r="G80" s="127">
        <f t="shared" si="1"/>
        <v>0</v>
      </c>
    </row>
    <row r="81" spans="1:7" s="21" customFormat="1" x14ac:dyDescent="0.25">
      <c r="A81" s="123">
        <v>79</v>
      </c>
      <c r="B81" s="132">
        <v>66900530</v>
      </c>
      <c r="C81" s="129" t="s">
        <v>135</v>
      </c>
      <c r="D81" s="126" t="s">
        <v>65</v>
      </c>
      <c r="E81" s="213">
        <v>1</v>
      </c>
      <c r="F81" s="143"/>
      <c r="G81" s="127">
        <f t="shared" si="1"/>
        <v>0</v>
      </c>
    </row>
    <row r="82" spans="1:7" s="21" customFormat="1" x14ac:dyDescent="0.25">
      <c r="A82" s="123">
        <v>80</v>
      </c>
      <c r="B82" s="132">
        <v>66901001</v>
      </c>
      <c r="C82" s="129" t="s">
        <v>136</v>
      </c>
      <c r="D82" s="126" t="s">
        <v>101</v>
      </c>
      <c r="E82" s="213">
        <v>1</v>
      </c>
      <c r="F82" s="143"/>
      <c r="G82" s="127">
        <f t="shared" si="1"/>
        <v>0</v>
      </c>
    </row>
    <row r="83" spans="1:7" s="21" customFormat="1" x14ac:dyDescent="0.25">
      <c r="A83" s="123">
        <v>81</v>
      </c>
      <c r="B83" s="133">
        <v>66901003</v>
      </c>
      <c r="C83" s="129" t="s">
        <v>137</v>
      </c>
      <c r="D83" s="126" t="s">
        <v>101</v>
      </c>
      <c r="E83" s="213">
        <v>1</v>
      </c>
      <c r="F83" s="143"/>
      <c r="G83" s="127">
        <f t="shared" si="1"/>
        <v>0</v>
      </c>
    </row>
    <row r="84" spans="1:7" s="21" customFormat="1" x14ac:dyDescent="0.25">
      <c r="A84" s="123">
        <v>82</v>
      </c>
      <c r="B84" s="124">
        <v>66901006</v>
      </c>
      <c r="C84" s="129" t="s">
        <v>194</v>
      </c>
      <c r="D84" s="126" t="s">
        <v>195</v>
      </c>
      <c r="E84" s="213">
        <v>15</v>
      </c>
      <c r="F84" s="143"/>
      <c r="G84" s="127">
        <f t="shared" si="1"/>
        <v>0</v>
      </c>
    </row>
    <row r="85" spans="1:7" s="21" customFormat="1" x14ac:dyDescent="0.25">
      <c r="A85" s="123">
        <v>83</v>
      </c>
      <c r="B85" s="124">
        <v>66900200</v>
      </c>
      <c r="C85" s="129" t="s">
        <v>138</v>
      </c>
      <c r="D85" s="126" t="s">
        <v>62</v>
      </c>
      <c r="E85" s="213">
        <v>1155</v>
      </c>
      <c r="F85" s="143"/>
      <c r="G85" s="127">
        <f t="shared" si="1"/>
        <v>0</v>
      </c>
    </row>
    <row r="86" spans="1:7" s="21" customFormat="1" x14ac:dyDescent="0.25">
      <c r="A86" s="123">
        <v>84</v>
      </c>
      <c r="B86" s="124" t="s">
        <v>196</v>
      </c>
      <c r="C86" s="129" t="s">
        <v>197</v>
      </c>
      <c r="D86" s="126" t="s">
        <v>65</v>
      </c>
      <c r="E86" s="213">
        <v>3</v>
      </c>
      <c r="F86" s="143"/>
      <c r="G86" s="127">
        <f t="shared" si="1"/>
        <v>0</v>
      </c>
    </row>
    <row r="87" spans="1:7" s="21" customFormat="1" ht="27.6" x14ac:dyDescent="0.25">
      <c r="A87" s="123">
        <v>85</v>
      </c>
      <c r="B87" s="124" t="s">
        <v>198</v>
      </c>
      <c r="C87" s="129" t="s">
        <v>199</v>
      </c>
      <c r="D87" s="126" t="s">
        <v>65</v>
      </c>
      <c r="E87" s="213">
        <v>2</v>
      </c>
      <c r="F87" s="143"/>
      <c r="G87" s="127">
        <f t="shared" si="1"/>
        <v>0</v>
      </c>
    </row>
    <row r="88" spans="1:7" s="21" customFormat="1" x14ac:dyDescent="0.25">
      <c r="A88" s="123">
        <v>86</v>
      </c>
      <c r="B88" s="124" t="s">
        <v>200</v>
      </c>
      <c r="C88" s="129" t="s">
        <v>201</v>
      </c>
      <c r="D88" s="126" t="s">
        <v>78</v>
      </c>
      <c r="E88" s="213">
        <v>0</v>
      </c>
      <c r="F88" s="143"/>
      <c r="G88" s="127">
        <f t="shared" si="1"/>
        <v>0</v>
      </c>
    </row>
    <row r="89" spans="1:7" s="21" customFormat="1" x14ac:dyDescent="0.25">
      <c r="A89" s="123">
        <v>87</v>
      </c>
      <c r="B89" s="124" t="s">
        <v>202</v>
      </c>
      <c r="C89" s="129" t="s">
        <v>203</v>
      </c>
      <c r="D89" s="126" t="s">
        <v>78</v>
      </c>
      <c r="E89" s="213">
        <v>0</v>
      </c>
      <c r="F89" s="143"/>
      <c r="G89" s="127">
        <f t="shared" si="1"/>
        <v>0</v>
      </c>
    </row>
    <row r="90" spans="1:7" s="21" customFormat="1" ht="15" thickBot="1" x14ac:dyDescent="0.3">
      <c r="A90" s="123">
        <v>88</v>
      </c>
      <c r="B90" s="126">
        <v>35300060</v>
      </c>
      <c r="C90" s="129" t="s">
        <v>204</v>
      </c>
      <c r="D90" s="126" t="s">
        <v>205</v>
      </c>
      <c r="E90" s="213">
        <v>0</v>
      </c>
      <c r="F90" s="143"/>
      <c r="G90" s="127">
        <f t="shared" si="1"/>
        <v>0</v>
      </c>
    </row>
    <row r="91" spans="1:7" s="21" customFormat="1" ht="15" thickBot="1" x14ac:dyDescent="0.35">
      <c r="A91" s="115">
        <v>89</v>
      </c>
      <c r="B91" s="211" t="s">
        <v>218</v>
      </c>
      <c r="C91" s="211"/>
      <c r="D91" s="211"/>
      <c r="E91" s="211"/>
      <c r="F91" s="211"/>
      <c r="G91" s="214">
        <f>SUM(G3:G90)</f>
        <v>0</v>
      </c>
    </row>
    <row r="92" spans="1:7" s="21" customFormat="1" x14ac:dyDescent="0.3">
      <c r="A92" s="34"/>
      <c r="B92" s="34"/>
      <c r="C92" s="35"/>
      <c r="D92" s="34"/>
      <c r="E92" s="34"/>
      <c r="F92" s="34"/>
      <c r="G92" s="34"/>
    </row>
    <row r="93" spans="1:7" s="21" customFormat="1" x14ac:dyDescent="0.3">
      <c r="A93" s="34"/>
      <c r="B93" s="34"/>
      <c r="C93" s="35"/>
      <c r="D93" s="34"/>
      <c r="E93" s="34"/>
      <c r="F93" s="34"/>
      <c r="G93" s="34"/>
    </row>
    <row r="94" spans="1:7" s="21" customFormat="1" x14ac:dyDescent="0.3">
      <c r="A94" s="22"/>
      <c r="B94" s="22"/>
      <c r="C94" s="23"/>
      <c r="D94" s="22"/>
      <c r="E94" s="22"/>
      <c r="F94" s="22"/>
      <c r="G94" s="22"/>
    </row>
    <row r="95" spans="1:7" s="21" customFormat="1" x14ac:dyDescent="0.3">
      <c r="A95" s="22"/>
      <c r="B95" s="22"/>
      <c r="C95" s="23"/>
      <c r="D95" s="22"/>
      <c r="E95" s="22"/>
      <c r="F95" s="22"/>
      <c r="G95" s="22"/>
    </row>
    <row r="96" spans="1:7" s="21" customFormat="1" x14ac:dyDescent="0.3">
      <c r="A96" s="22"/>
      <c r="B96" s="22"/>
      <c r="C96" s="23"/>
      <c r="D96" s="22"/>
      <c r="E96" s="22"/>
      <c r="F96" s="22"/>
      <c r="G96" s="22"/>
    </row>
    <row r="97" spans="1:7" s="21" customFormat="1" x14ac:dyDescent="0.3">
      <c r="A97" s="22"/>
      <c r="B97" s="22"/>
      <c r="C97" s="23"/>
      <c r="D97" s="22"/>
      <c r="E97" s="22"/>
      <c r="F97" s="22"/>
      <c r="G97" s="22"/>
    </row>
    <row r="98" spans="1:7" s="21" customFormat="1" x14ac:dyDescent="0.3">
      <c r="A98" s="22"/>
      <c r="B98" s="22"/>
      <c r="C98" s="23"/>
      <c r="D98" s="22"/>
      <c r="E98" s="22"/>
      <c r="F98" s="22"/>
      <c r="G98" s="22"/>
    </row>
    <row r="99" spans="1:7" s="21" customFormat="1" x14ac:dyDescent="0.3">
      <c r="A99" s="22"/>
      <c r="B99" s="22"/>
      <c r="C99" s="23"/>
      <c r="D99" s="22"/>
      <c r="E99" s="22"/>
      <c r="F99" s="22"/>
      <c r="G99" s="22"/>
    </row>
    <row r="100" spans="1:7" s="21" customFormat="1" x14ac:dyDescent="0.3">
      <c r="A100" s="22"/>
      <c r="B100" s="22"/>
      <c r="C100" s="23"/>
      <c r="D100" s="22"/>
      <c r="E100" s="22"/>
      <c r="F100" s="22"/>
      <c r="G100" s="22"/>
    </row>
    <row r="101" spans="1:7" s="21" customFormat="1" x14ac:dyDescent="0.3">
      <c r="A101" s="22"/>
      <c r="B101" s="22"/>
      <c r="C101" s="23"/>
      <c r="D101" s="22"/>
      <c r="E101" s="22"/>
      <c r="F101" s="22"/>
      <c r="G101" s="22"/>
    </row>
    <row r="102" spans="1:7" s="21" customFormat="1" x14ac:dyDescent="0.3">
      <c r="A102" s="22"/>
      <c r="B102" s="22"/>
      <c r="C102" s="23"/>
      <c r="D102" s="22"/>
      <c r="E102" s="22"/>
      <c r="F102" s="22"/>
      <c r="G102" s="22"/>
    </row>
    <row r="103" spans="1:7" s="21" customFormat="1" x14ac:dyDescent="0.3">
      <c r="A103" s="22"/>
      <c r="B103" s="22"/>
      <c r="C103" s="23"/>
      <c r="D103" s="22"/>
      <c r="E103" s="22"/>
      <c r="F103" s="22"/>
      <c r="G103" s="22"/>
    </row>
    <row r="104" spans="1:7" s="21" customFormat="1" x14ac:dyDescent="0.3">
      <c r="A104" s="22"/>
      <c r="B104" s="22"/>
      <c r="C104" s="23"/>
      <c r="D104" s="22"/>
      <c r="E104" s="22"/>
      <c r="F104" s="22"/>
      <c r="G104" s="22"/>
    </row>
  </sheetData>
  <sheetProtection algorithmName="SHA-512" hashValue="7zAF2MKdMNeUNiU81QWfoI5rGhdblwl5pTelMPOssxeHJlsJA1eZQ5rvZu/CaMSGKOalctiWj9lxOtiQDbrifw==" saltValue="0cS36hWpQNPMlhA225aZ4Q==" spinCount="100000" sheet="1" selectLockedCells="1"/>
  <mergeCells count="2">
    <mergeCell ref="A1:G1"/>
    <mergeCell ref="B91:F91"/>
  </mergeCells>
  <pageMargins left="0.7" right="0.7" top="0.75" bottom="0.75" header="0.3" footer="0.3"/>
  <pageSetup paperSize="17" scale="58" fitToHeight="0" orientation="portrait" r:id="rId1"/>
  <rowBreaks count="1" manualBreakCount="1">
    <brk id="67"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Master Bid Tab</vt:lpstr>
      <vt:lpstr>Award Criteria Figure</vt:lpstr>
      <vt:lpstr>W. Bryn Mawr Ave.-North Knox </vt:lpstr>
      <vt:lpstr>W. Bryn Mawr Ave.-North Lawler</vt:lpstr>
      <vt:lpstr>'Award Criteria Figure'!Print_Area</vt:lpstr>
      <vt:lpstr>'Master Bid Tab'!Print_Area</vt:lpstr>
      <vt:lpstr>'W. Bryn Mawr Ave.-North Knox '!Print_Area</vt:lpstr>
      <vt:lpstr>'W. Bryn Mawr Ave.-North Lawler'!Print_Area</vt:lpstr>
      <vt:lpstr>'W. Bryn Mawr Ave.-North Knox '!Print_Titles</vt:lpstr>
      <vt:lpstr>'W. Bryn Mawr Ave.-North Lawler'!Print_Titles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Montenegro, Patricia</dc:creator>
  <cp:keywords/>
  <dc:description/>
  <cp:lastModifiedBy>Patricia Montenegro</cp:lastModifiedBy>
  <cp:revision/>
  <dcterms:created xsi:type="dcterms:W3CDTF">2018-01-03T19:56:21Z</dcterms:created>
  <dcterms:modified xsi:type="dcterms:W3CDTF">2025-07-08T22:26:20Z</dcterms:modified>
  <cp:category/>
  <cp:contentStatus/>
</cp:coreProperties>
</file>