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Q:\Chicago Department of Transportation\Alleys\Package 7\Construction\04_IFB\"/>
    </mc:Choice>
  </mc:AlternateContent>
  <xr:revisionPtr revIDLastSave="0" documentId="8_{CBBEC664-9270-45AB-B2F4-12DC46F1A307}" xr6:coauthVersionLast="47" xr6:coauthVersionMax="47" xr10:uidLastSave="{00000000-0000-0000-0000-000000000000}"/>
  <bookViews>
    <workbookView xWindow="28680" yWindow="-120" windowWidth="29040" windowHeight="15720" xr2:uid="{00000000-000D-0000-FFFF-FFFF00000000}"/>
  </bookViews>
  <sheets>
    <sheet name="Master Bid Tab" sheetId="1" r:id="rId1"/>
    <sheet name="Award Criteria Figure" sheetId="5" r:id="rId2"/>
    <sheet name="22931 Arthur" sheetId="9" r:id="rId3"/>
    <sheet name="22932 Lawrence-Malden" sheetId="14" r:id="rId4"/>
    <sheet name="22933 Leland-Central Pk" sheetId="15" r:id="rId5"/>
    <sheet name="22934 Balmoral" sheetId="16" r:id="rId6"/>
    <sheet name="22935 Wilson" sheetId="17" r:id="rId7"/>
    <sheet name="22936 Berteau" sheetId="18" r:id="rId8"/>
    <sheet name="22937 Leland-Eastwood" sheetId="19" r:id="rId9"/>
    <sheet name="22938 Lawrence-Albany" sheetId="20" r:id="rId10"/>
    <sheet name="22939 Argyle-Shore Channel" sheetId="21" r:id="rId11"/>
  </sheets>
  <externalReferences>
    <externalReference r:id="rId12"/>
    <externalReference r:id="rId13"/>
  </externalReferences>
  <definedNames>
    <definedName name="_xlnm.Print_Area" localSheetId="2">'22931 Arthur'!$A$1:$G$63</definedName>
    <definedName name="_xlnm.Print_Area" localSheetId="3">'22932 Lawrence-Malden'!$A$1:$G$63</definedName>
    <definedName name="_xlnm.Print_Area" localSheetId="4">'22933 Leland-Central Pk'!$A$1:$G$63</definedName>
    <definedName name="_xlnm.Print_Area" localSheetId="5">'22934 Balmoral'!$A$1:$G$63</definedName>
    <definedName name="_xlnm.Print_Area" localSheetId="6">'22935 Wilson'!$A$1:$G$63</definedName>
    <definedName name="_xlnm.Print_Area" localSheetId="7">'22936 Berteau'!$A$1:$G$63</definedName>
    <definedName name="_xlnm.Print_Area" localSheetId="8">'22937 Leland-Eastwood'!$A$1:$G$63</definedName>
    <definedName name="_xlnm.Print_Area" localSheetId="9">'22938 Lawrence-Albany'!$A$1:$G$63</definedName>
    <definedName name="_xlnm.Print_Area" localSheetId="10">'22939 Argyle-Shore Channel'!$A$1:$G$63</definedName>
    <definedName name="_xlnm.Print_Area" localSheetId="1">'Award Criteria Figure'!$A$1:$C$48</definedName>
    <definedName name="_xlnm.Print_Area" localSheetId="0">'Master Bid Tab'!$A$1:$D$89</definedName>
    <definedName name="_xlnm.Print_Titles" localSheetId="2">'22931 Arthur'!$2:$2</definedName>
    <definedName name="_xlnm.Print_Titles" localSheetId="3">'22932 Lawrence-Malden'!$2:$2</definedName>
    <definedName name="_xlnm.Print_Titles" localSheetId="4">'22933 Leland-Central Pk'!$2:$2</definedName>
    <definedName name="_xlnm.Print_Titles" localSheetId="5">'22934 Balmoral'!$2:$2</definedName>
    <definedName name="_xlnm.Print_Titles" localSheetId="6">'22935 Wilson'!$2:$2</definedName>
    <definedName name="_xlnm.Print_Titles" localSheetId="7">'22936 Berteau'!$2:$2</definedName>
    <definedName name="_xlnm.Print_Titles" localSheetId="8">'22937 Leland-Eastwood'!$2:$2</definedName>
    <definedName name="_xlnm.Print_Titles" localSheetId="9">'22938 Lawrence-Albany'!$2:$2</definedName>
    <definedName name="_xlnm.Print_Titles" localSheetId="10">'22939 Argyle-Shore Channel'!$2:$2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8" l="1"/>
  <c r="G3" i="14"/>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4" i="17"/>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4" i="14"/>
  <c r="G3" i="15"/>
  <c r="G3" i="16"/>
  <c r="G3" i="17"/>
  <c r="G3" i="18"/>
  <c r="G3" i="21"/>
  <c r="G3" i="19"/>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3" i="20"/>
  <c r="G62" i="21"/>
  <c r="G61" i="21"/>
  <c r="G60" i="21"/>
  <c r="G59" i="21"/>
  <c r="G58" i="21"/>
  <c r="G57" i="21"/>
  <c r="G56" i="21"/>
  <c r="G55" i="21"/>
  <c r="G54" i="2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63" i="21" l="1"/>
  <c r="D68" i="1" s="1"/>
  <c r="B2" i="21"/>
  <c r="G63" i="20"/>
  <c r="D61" i="1" s="1"/>
  <c r="B2" i="20"/>
  <c r="G63" i="19"/>
  <c r="D53" i="1" s="1"/>
  <c r="D57" i="1" s="1"/>
  <c r="B2" i="19"/>
  <c r="G63" i="18"/>
  <c r="D46" i="1" s="1"/>
  <c r="B2" i="18"/>
  <c r="G63" i="17"/>
  <c r="D39" i="1" s="1"/>
  <c r="B2" i="17"/>
  <c r="G63" i="16"/>
  <c r="D31" i="1" s="1"/>
  <c r="D35" i="1" s="1"/>
  <c r="B2" i="16"/>
  <c r="G63" i="15"/>
  <c r="D24" i="1" s="1"/>
  <c r="B2" i="15"/>
  <c r="G63" i="14"/>
  <c r="D17" i="1" s="1"/>
  <c r="D20" i="1" s="1"/>
  <c r="B2" i="14"/>
  <c r="D71" i="1" l="1"/>
  <c r="D64" i="1"/>
  <c r="D49" i="1"/>
  <c r="D42" i="1"/>
  <c r="B2" i="9"/>
  <c r="G63" i="9" l="1"/>
  <c r="D27" i="1"/>
  <c r="D10" i="1" l="1"/>
  <c r="D13" i="1" s="1"/>
  <c r="D74" i="1" s="1"/>
  <c r="C10" i="5" s="1"/>
  <c r="C7" i="5"/>
  <c r="C22" i="5" l="1"/>
  <c r="C24" i="5" s="1"/>
  <c r="C14" i="5"/>
  <c r="C16" i="5" s="1"/>
  <c r="C30" i="5"/>
  <c r="C32" i="5" s="1"/>
  <c r="C18" i="5"/>
  <c r="C20" i="5" s="1"/>
  <c r="C26" i="5"/>
  <c r="C28" i="5" s="1"/>
  <c r="C34" i="5"/>
  <c r="C35" i="5" l="1"/>
  <c r="C36" i="5" s="1"/>
  <c r="C38" i="5" s="1"/>
  <c r="D75" i="1" s="1"/>
</calcChain>
</file>

<file path=xl/sharedStrings.xml><?xml version="1.0" encoding="utf-8"?>
<sst xmlns="http://schemas.openxmlformats.org/spreadsheetml/2006/main" count="1782" uniqueCount="184">
  <si>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</si>
  <si>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</si>
  <si>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</si>
  <si>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</si>
  <si>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</si>
  <si>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</si>
  <si>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</si>
  <si>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</si>
  <si>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</si>
  <si>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</si>
  <si>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</si>
  <si>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</si>
  <si>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</si>
  <si>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</si>
  <si>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</si>
  <si>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</si>
  <si>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</si>
  <si>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</si>
  <si>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</si>
  <si>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</si>
  <si>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</si>
  <si>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</si>
  <si>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</si>
  <si>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</si>
  <si>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</si>
  <si>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</si>
  <si>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</si>
  <si>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</si>
  <si>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</si>
  <si>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</si>
  <si>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</si>
  <si>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</si>
  <si>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</si>
  <si>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</si>
  <si>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</si>
  <si>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</si>
  <si>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</si>
  <si>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</si>
  <si>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</si>
  <si>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</si>
  <si>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</si>
  <si>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</si>
  <si>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</si>
  <si>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</si>
  <si>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</si>
  <si>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</si>
  <si>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</si>
  <si>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</si>
  <si>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</si>
  <si>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</si>
  <si>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t>Total Base Bid</t>
  </si>
  <si>
    <t xml:space="preserve">Total Award Criteria Figure </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</si>
  <si>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</si>
  <si>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</si>
  <si>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</si>
  <si>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</si>
  <si>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</si>
  <si>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</si>
  <si>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</si>
  <si>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</si>
  <si>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</si>
  <si>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</si>
  <si>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REMOVING MANHOLES</t>
  </si>
  <si>
    <t>CU YD</t>
  </si>
  <si>
    <t>EACH</t>
  </si>
  <si>
    <t>SQ YD</t>
  </si>
  <si>
    <t>POUND</t>
  </si>
  <si>
    <t>TON</t>
  </si>
  <si>
    <t>SQ FT</t>
  </si>
  <si>
    <t>EARTH EXCAVATION (SOIL TO CCDD FACILITY)</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</si>
  <si>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</si>
  <si>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</si>
  <si>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</si>
  <si>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</si>
  <si>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</si>
  <si>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</si>
  <si>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</si>
  <si>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</si>
  <si>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</si>
  <si>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</si>
  <si>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</si>
  <si>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</si>
  <si>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</si>
  <si>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EARTH EXCAVATION (SOIL TO LANDFILL)</t>
  </si>
  <si>
    <t>DRIVEWAY AND ALLEY RETURN PAVEMENT REMOVAL</t>
  </si>
  <si>
    <t>SIDEWALK REMOVAL</t>
  </si>
  <si>
    <t>ALLEY PAVEMENT REMOVAL</t>
  </si>
  <si>
    <t>GARAGE APRON REMOVAL</t>
  </si>
  <si>
    <t>SUB-BASE GRANULAR MATERIAL, TYPE B</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</si>
  <si>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</si>
  <si>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</si>
  <si>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</si>
  <si>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</si>
  <si>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</si>
  <si>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</si>
  <si>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</si>
  <si>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STORM SEWERS, EXTRA STRENGTH VITRIFIED CLAY PIPE, 8 IN</t>
  </si>
  <si>
    <t>STORM SEWERS, DUCTILE IRON PIPE, 8 IN</t>
  </si>
  <si>
    <t>STORM SEWERS, EXTRA STRENGTH VITRIFIED CLAY PIPE, 12 IN</t>
  </si>
  <si>
    <t>STORM SEWERS, EXTRA STRENGTH VITRIFIED CLAY PIPE, 18 IN</t>
  </si>
  <si>
    <t>CATCH BASINS, MANHOLES, WATER VALVES, ROUNDWAYS, AND INLETS TO BE CLEANED</t>
  </si>
  <si>
    <t>GEOTECHNICAL FABRIC</t>
  </si>
  <si>
    <t>PULVERIZED TOPSOIL MIX</t>
  </si>
  <si>
    <t>PREMOLDED RUBBER SPEED HUMPS</t>
  </si>
  <si>
    <t>REMOVE AND RELOCATE SIGN PANEL AND POLE ASSEMBLY</t>
  </si>
  <si>
    <t>C1629</t>
  </si>
  <si>
    <t>22931-22939 (9 Locations)</t>
  </si>
  <si>
    <t>Chicago Department of Transporation ('CDOT') - Alleys (Various Locations) Package 7</t>
  </si>
  <si>
    <t>22931 - Arthur</t>
  </si>
  <si>
    <t>ARTHUR</t>
  </si>
  <si>
    <t>LAWRENCE / MALDEN</t>
  </si>
  <si>
    <t>LELAND/ CENTRAL PK</t>
  </si>
  <si>
    <t>BALMORAL</t>
  </si>
  <si>
    <t>WILSON</t>
  </si>
  <si>
    <t>BERTEAU</t>
  </si>
  <si>
    <t>LAWRENCE/ ALBANY</t>
  </si>
  <si>
    <t>22932 - Lawrence / Malden</t>
  </si>
  <si>
    <t>22933 - Leland / Central Park</t>
  </si>
  <si>
    <t>22934 - Balmoral</t>
  </si>
  <si>
    <t>22935 - Wilson</t>
  </si>
  <si>
    <t>22936 - Berteau</t>
  </si>
  <si>
    <t>22938 - Lawrence / Albany</t>
  </si>
  <si>
    <t>22939 - Argyle</t>
  </si>
  <si>
    <r>
      <rPr>
        <b/>
        <sz val="14"/>
        <rFont val="Arial Narrow"/>
        <family val="2"/>
      </rPr>
      <t>SCHEDULE OF PRICES</t>
    </r>
    <r>
      <rPr>
        <b/>
        <sz val="10"/>
        <rFont val="Arial Narrow"/>
        <family val="2"/>
      </rPr>
      <t xml:space="preserve">
CHICAGO DEPARTMENT OF TRANSPORTATION ('CDOT') CAPITAL PROGRAM - ALLEYS (VARIOUS LOCATIONS) - PACKAGE 7
LOCATION: W. ARTHUR AVE./ W. DEVON AVE./ N. CLAREMONT AVE./ N. OAKLEY AVE.  
 CDOT PROJECT NO.: U-6-238/PBC PROJECT NO.: 22931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</si>
  <si>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22931/#U-6-238 - ARTHUR</t>
  </si>
  <si>
    <r>
      <rPr>
        <b/>
        <sz val="14"/>
        <rFont val="Arial Narrow"/>
        <family val="2"/>
      </rPr>
      <t>SCHEDULE OF PRICES</t>
    </r>
    <r>
      <rPr>
        <b/>
        <sz val="10"/>
        <rFont val="Arial Narrow"/>
        <family val="2"/>
      </rPr>
      <t xml:space="preserve">
CHICAGO DEPARTMENT OF TRANSPORTATION ('CDOT') CAPITAL PROGRAM - ALLEYS (VARIOUS LOCATIONS) - PACKAGE 7
LOCATION: W. LAWRENCE AVE./W. LELAND AVE./N. MALDEN ST./N. MAGNOLIA AVE.
 CDOT PROJECT NO.: #U-6-23/PBC PROJECT NO.: 22932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</si>
  <si>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22932/#U-6-238 - LAWRENCE - MALDEN</t>
  </si>
  <si>
    <r>
      <rPr>
        <b/>
        <sz val="14"/>
        <rFont val="Arial Narrow"/>
        <family val="2"/>
      </rPr>
      <t>SCHEDULE OF PRICES</t>
    </r>
    <r>
      <rPr>
        <b/>
        <sz val="10"/>
        <rFont val="Arial Narrow"/>
        <family val="2"/>
      </rPr>
      <t xml:space="preserve">
CHICAGO DEPARTMENT OF TRANSPORTATION ('CDOT') CAPITAL PROGRAM - ALLEYS (VARIOUS LOCATIONS) - PACKAGE 7
LOCATION: W. LELAND AVE./W. WILSON AVE./N. CENTRAL PARK AVE./N. DRAKE AVE. 
 CDOT PROJECT NO.: U-6-238/PBC PROJECT NO.: 22933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</si>
  <si>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22933/#U-6-238 - LELAND - CENTRAL PK</t>
  </si>
  <si>
    <t>TOTAL FOR 22934/#U-5-238- BALMORAL</t>
  </si>
  <si>
    <r>
      <rPr>
        <b/>
        <sz val="14"/>
        <rFont val="Arial Narrow"/>
        <family val="2"/>
      </rPr>
      <t>SCHEDULE OF PRICES</t>
    </r>
    <r>
      <rPr>
        <b/>
        <sz val="10"/>
        <rFont val="Arial Narrow"/>
        <family val="2"/>
      </rPr>
      <t xml:space="preserve">
CHICAGO DEPARTMENT OF TRANSPORTATION ('CDOT') CAPITAL PROGRAM - ALLEYS (VARIOUS LOCATIONS) - PACKAGE 7
LOCATION: W. BALMORAL AVE./W. SUMMERDALE AVE./N. CLARK ST./N. GLENWOOD AVE. 
 CDOT PROJECT NO.: U-6-238/PBC PROJECT NO.: 22934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</si>
  <si>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22935/U-6-238 - WILSON</t>
  </si>
  <si>
    <t>TOTAL FOR 22936/U-6-238 - BERTEAU</t>
  </si>
  <si>
    <r>
      <rPr>
        <b/>
        <sz val="14"/>
        <rFont val="Arial Narrow"/>
        <family val="2"/>
      </rPr>
      <t>SCHEDULE OF PRICES</t>
    </r>
    <r>
      <rPr>
        <b/>
        <sz val="10"/>
        <rFont val="Arial Narrow"/>
        <family val="2"/>
      </rPr>
      <t xml:space="preserve">
CHICAGO DEPARTMENT OF TRANSPORTATION ('CDOT') CAPITAL PROGRAM - ALLEYS (VARIOUS LOCATIONS) - PACKAGE 7
LOCATION: W. BERTEAU AVE./W. BELLE PLAINE AVE./N. HARDING AVE./N. SPRINGFIELD AVE. 
 CDOT PROJECT NO.: U-6-238/PBC PROJECT NO.: 22936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</si>
  <si>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7
LOCATION: W. LAWRENCE AVE./W. LELAND AVE./N. ALBANY AVE./N. WHIPPLE ST.
 CDOT PROJECT NO.: U-6-238/PBC PROJECT NO.: 22938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</si>
  <si>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22938/U-6-238 - LAWRENCE - ALBANY</t>
  </si>
  <si>
    <r>
      <rPr>
        <b/>
        <sz val="14"/>
        <rFont val="Arial Narrow"/>
        <family val="2"/>
      </rPr>
      <t>SCHEDULE OF PRICES</t>
    </r>
    <r>
      <rPr>
        <b/>
        <sz val="10"/>
        <rFont val="Arial Narrow"/>
        <family val="2"/>
      </rPr>
      <t xml:space="preserve">
CHICAGO DEPARTMENT OF TRANSPORTATION ('CDOT') CAPITAL PROGRAM - ALLEYS (VARIOUS LOCATIONS) - PACKAGE 7
LOCATION: W. ARGYLE ST./W. AINSLIE ST./N. SHORE CHANNEL TRAIL/N. FRANCISCO AVE. 
 CDOT PROJECT NO.: U-6-238/PBC PROJECT NO.: 22939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</si>
  <si>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to:pbc-procurement@cityofchicago.org and dee.taylor@cityofchicago.org.  </t>
    </r>
  </si>
  <si>
    <r>
      <t xml:space="preserve">Prior to submitting your bid electronically, please do the following:
1.	</t>
    </r>
    <r>
      <rPr>
        <b/>
        <sz val="10"/>
        <color theme="1"/>
        <rFont val="Arial Narrow"/>
        <family val="2"/>
      </rPr>
      <t>Ensure</t>
    </r>
    <r>
      <rPr>
        <sz val="10"/>
        <color theme="1"/>
        <rFont val="Arial Narrow"/>
        <family val="2"/>
      </rPr>
      <t xml:space="preserve"> ALL NINE (9)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</si>
  <si>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t xml:space="preserve">ARGYLE/ SHORE CT </t>
  </si>
  <si>
    <t>LELAND/ EASTWOOD</t>
  </si>
  <si>
    <t>22937 - Leland / Eastwood</t>
  </si>
  <si>
    <r>
      <rPr>
        <b/>
        <sz val="14"/>
        <rFont val="Arial Narrow"/>
        <family val="2"/>
      </rPr>
      <t>SCHEDULE OF PRICES</t>
    </r>
    <r>
      <rPr>
        <b/>
        <sz val="10"/>
        <rFont val="Arial Narrow"/>
        <family val="2"/>
      </rPr>
      <t xml:space="preserve">
CHICAGO DEPARTMENT OF TRANSPORTATION ('CDOT') CAPITAL PROGRAM - ALLEYS (VARIOUS LOCATIONS) - PACKAGE 7
LOCATION: W. LELAND AVE./W. EASTWOOD AVE./N. CLARENDON AVE. 
 CDOT PROJECT NO.: U-6-238/PBC PROJECT NO.: 22937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</si>
  <si>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22939/U-6-238 - ARGYLE-SHORE  CHANNEL TRAIL</t>
  </si>
  <si>
    <t>TOTAL FOR 22937/U-6-238 -LELAND - EASTWOOD</t>
  </si>
  <si>
    <r>
      <t xml:space="preserve">GRAND TOTAL BASE BID - ALL ALLEYS </t>
    </r>
    <r>
      <rPr>
        <b/>
        <sz val="12"/>
        <color theme="5" tint="-0.249977111117893"/>
        <rFont val="Arial Narrow"/>
        <family val="2"/>
      </rPr>
      <t>(Total of Lines 4, 8, 12, 17, 21, 25, 30, 34 and 38)</t>
    </r>
  </si>
  <si>
    <t xml:space="preserve">Base Work Only (Lines 1, 5, 9, 13, 18, 22, 26, 31 and 35) automatically poulates from each Schedule of Prices Worksheet </t>
  </si>
  <si>
    <t>Equals Total of Lines 4, 8, 12, 17, 21, 25, 30, 34 and 38.  Total Base Bid automatically populates.</t>
  </si>
  <si>
    <t>Based on Line 39 (Grand Totat Base Bid figure).  Grand Total Award Criteria Figure (Line 40) automatically populates from Award Criteria Figure Worksheet.</t>
  </si>
  <si>
    <t>FOOT</t>
  </si>
  <si>
    <t>PERVIOUS AGGREGATE SUBBASE OR FILL</t>
  </si>
  <si>
    <t>BEDDING AND VOID OPENING AGGREGATES FOR PERMEABLE PAVERS</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</si>
  <si>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</si>
  <si>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</si>
  <si>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</si>
  <si>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</si>
  <si>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</si>
  <si>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</si>
  <si>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</si>
  <si>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</si>
  <si>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</si>
  <si>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</si>
  <si>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</si>
  <si>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PATCH, N30 (6 FT OR LESS)</t>
  </si>
  <si>
    <t>HOT-MIX ASPHALT SURFACE COURSE, PATCH, N70 (6 FT OR LESS)</t>
  </si>
  <si>
    <t>CATCH BASIN, TYPE A, 4 FT DIAMETER, TYPE 1 FRAME, OPEN LID (CITY OF CHICAGO)</t>
  </si>
  <si>
    <t>STORM SEWERS, EXTRA STRENGTH VITRIFIED CLAY PIPE, 10 IN</t>
  </si>
  <si>
    <t>STORM SEWERS, EXTRA STRENGTH VITRIFIED CLAY PIPE, 15 IN</t>
  </si>
  <si>
    <t>STORM SEWERS, REINFORCED CONCRETE PIPE, 30 IN</t>
  </si>
  <si>
    <t>CIP OR PRECAST CONCRETE REDUCERS</t>
  </si>
  <si>
    <t>EXISTING SEWER TO BE REMOVED</t>
  </si>
  <si>
    <t>MANHOLES OR CATCH BASINS TO BE FILLED</t>
  </si>
  <si>
    <t>SEWER CLEANING AND TELEVISING (24 IN DIAMETER OR LESS)</t>
  </si>
  <si>
    <t>HYDRAULIC SEEDING, CLASS 1A</t>
  </si>
  <si>
    <t>CONSTRUCTION SIGNS</t>
  </si>
  <si>
    <t>CDOT SP 905-1</t>
  </si>
  <si>
    <t>MEMBRANE WATERPROOFING</t>
  </si>
  <si>
    <r>
      <rPr>
        <sz val="14"/>
        <rFont val="Arial Narrow"/>
        <family val="2"/>
      </rPr>
      <t xml:space="preserve">Brick Paver </t>
    </r>
    <r>
      <rPr>
        <sz val="14"/>
        <color theme="1"/>
        <rFont val="Arial Narrow"/>
        <family val="2"/>
      </rPr>
      <t>Allowance</t>
    </r>
  </si>
  <si>
    <r>
      <rPr>
        <sz val="14"/>
        <rFont val="Arial Narrow"/>
        <family val="2"/>
      </rPr>
      <t>Brick Paver</t>
    </r>
    <r>
      <rPr>
        <sz val="14"/>
        <color theme="1"/>
        <rFont val="Arial Narrow"/>
        <family val="2"/>
      </rPr>
      <t xml:space="preserve"> Allowance</t>
    </r>
  </si>
  <si>
    <r>
      <rPr>
        <b/>
        <sz val="14"/>
        <rFont val="Arial Narrow"/>
        <family val="2"/>
      </rPr>
      <t>SCHEDULE OF PRICES</t>
    </r>
    <r>
      <rPr>
        <b/>
        <sz val="10"/>
        <rFont val="Arial Narrow"/>
        <family val="2"/>
      </rPr>
      <t xml:space="preserve">
CHICAGO DEPARTMENT OF TRANSPORTATION ('CDOT') CAPITAL PROGRAM - ALLEYS (VARIOUS LOCATIONS) - PACKAGE 7
LOCATION: W. WILSON AVE./W. SUNNYSIDE AVE./N. SACRAMENTO AVE./N. RICHMOND ST. 
 CDOT PROJECT NO.:  U-6-238/PBC PROJECT NO.: 22935
PBC CONTRACT: C1629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</si>
  <si>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Bidders MUST use the Excel File available to bidders from the BluEdge Planroom: 
(https://www.bluedgebuild.com/) or the PBC Website: (https://pbcchicago.com/opportunities/opportunities-cdotalleys-package-7/) to ensure accurate calculations for the Total Base Bid and Total Award Criteria. Please follow instructions on the Bid Form.</t>
  </si>
  <si>
    <t>PXM Regional Services</t>
  </si>
  <si>
    <t>1234 Usa Lane</t>
  </si>
  <si>
    <t>Chicago, IL 50505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</si>
</sst>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4"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sz val="8"/>
      <color theme="1"/>
      <name val="Arial Narrow"/>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sz val="24"/>
      <color theme="2" tint="-0.749992370372631"/>
      <name val="Arial Narrow"/>
      <family val="2"/>
    </font>
    <font>
      <sz val="24"/>
      <color theme="0" tint="-0.499984740745262"/>
      <name val="Arial Narrow"/>
      <family val="2"/>
    </font>
    <font>
      <sz val="24"/>
      <color theme="3" tint="-0.249977111117893"/>
      <name val="Arial Narrow"/>
      <family val="2"/>
    </font>
    <font>
      <sz val="24"/>
      <color rgb="FFFFC000"/>
      <name val="Arial Narrow"/>
      <family val="2"/>
    </font>
    <font>
      <b/>
      <sz val="12"/>
      <color theme="5" tint="-0.249977111117893"/>
      <name val="Arial Narrow"/>
      <family val="2"/>
    </font>
    <font>
      <sz val="8"/>
      <name val="Arial"/>
      <family val="2"/>
    </font>
    <font>
      <b/>
      <sz val="12"/>
      <color theme="3" tint="-0.249977111117893"/>
      <name val="Arial Narrow"/>
      <family val="2"/>
    </font>
    <font>
      <b/>
      <sz val="12"/>
      <color theme="0" tint="-0.499984740745262"/>
      <name val="Arial Narrow"/>
      <family val="2"/>
    </font>
    <font>
      <b/>
      <sz val="12"/>
      <color theme="2" tint="-0.749992370372631"/>
      <name val="Arial Narrow"/>
      <family val="2"/>
    </font>
    <font>
      <b/>
      <sz val="12"/>
      <color theme="5" tint="-0.499984740745262"/>
      <name val="Arial Narrow"/>
      <family val="2"/>
    </font>
    <font>
      <b/>
      <sz val="8"/>
      <name val="Arial"/>
      <family val="2"/>
    </font>
    <font>
      <sz val="14"/>
      <name val="Arial Narrow"/>
      <family val="2"/>
    </font>
    <font>
      <b/>
      <sz val="12"/>
      <name val="Arial Narrow"/>
      <family val="2"/>
    </font>
  </fonts>
  <fills count="42">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E48F"/>
        <bgColor indexed="64"/>
      </patternFill>
    </fill>
    <fill>
      <patternFill patternType="solid">
        <fgColor rgb="FFFFF2C9"/>
        <bgColor indexed="64"/>
      </patternFill>
    </fill>
    <fill>
      <patternFill patternType="solid">
        <fgColor theme="3" tint="0.59999389629810485"/>
        <bgColor indexed="64"/>
      </patternFill>
    </fill>
    <fill>
      <patternFill patternType="solid">
        <fgColor theme="2" tint="-0.249977111117893"/>
        <bgColor indexed="64"/>
      </patternFill>
    </fill>
  </fills>
  <borders count="168">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style="medium">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medium">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rgb="FFFFC000"/>
      </left>
      <right style="thin">
        <color rgb="FFFFC000"/>
      </right>
      <top style="medium">
        <color rgb="FFFFC000"/>
      </top>
      <bottom style="thin">
        <color rgb="FFFFC000"/>
      </bottom>
      <diagonal/>
    </border>
    <border>
      <left style="thin">
        <color rgb="FFFFC000"/>
      </left>
      <right style="thin">
        <color rgb="FFFFC000"/>
      </right>
      <top style="medium">
        <color rgb="FFFFC000"/>
      </top>
      <bottom style="thin">
        <color rgb="FFFFC000"/>
      </bottom>
      <diagonal/>
    </border>
    <border>
      <left style="thin">
        <color rgb="FFFFC000"/>
      </left>
      <right style="medium">
        <color rgb="FFFFC000"/>
      </right>
      <top style="medium">
        <color rgb="FFFFC000"/>
      </top>
      <bottom style="thin">
        <color rgb="FFFFC000"/>
      </bottom>
      <diagonal/>
    </border>
    <border>
      <left style="medium">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style="thin">
        <color rgb="FFFFC000"/>
      </bottom>
      <diagonal/>
    </border>
    <border>
      <left style="medium">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thin">
        <color theme="3" tint="-0.24994659260841701"/>
      </right>
      <top style="medium">
        <color theme="3" tint="-0.24994659260841701"/>
      </top>
      <bottom style="thin">
        <color theme="3" tint="-0.24994659260841701"/>
      </bottom>
      <diagonal/>
    </border>
    <border>
      <left style="thin">
        <color theme="3" tint="-0.24994659260841701"/>
      </left>
      <right style="medium">
        <color theme="3" tint="-0.24994659260841701"/>
      </right>
      <top style="medium">
        <color theme="3" tint="-0.24994659260841701"/>
      </top>
      <bottom style="thin">
        <color theme="3" tint="-0.24994659260841701"/>
      </bottom>
      <diagonal/>
    </border>
    <border>
      <left style="medium">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2" tint="-0.749961851863155"/>
      </left>
      <right style="thin">
        <color theme="2" tint="-0.749961851863155"/>
      </right>
      <top style="medium">
        <color theme="2" tint="-0.749961851863155"/>
      </top>
      <bottom style="thin">
        <color theme="2" tint="-0.749961851863155"/>
      </bottom>
      <diagonal/>
    </border>
    <border>
      <left style="thin">
        <color theme="2" tint="-0.749961851863155"/>
      </left>
      <right style="thin">
        <color theme="2" tint="-0.749961851863155"/>
      </right>
      <top style="medium">
        <color theme="2" tint="-0.749961851863155"/>
      </top>
      <bottom style="thin">
        <color theme="2" tint="-0.749961851863155"/>
      </bottom>
      <diagonal/>
    </border>
    <border>
      <left style="thin">
        <color theme="2" tint="-0.749961851863155"/>
      </left>
      <right style="medium">
        <color theme="2" tint="-0.749961851863155"/>
      </right>
      <top style="medium">
        <color theme="2" tint="-0.749961851863155"/>
      </top>
      <bottom style="thin">
        <color theme="2" tint="-0.749961851863155"/>
      </bottom>
      <diagonal/>
    </border>
    <border>
      <left style="medium">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rgb="FFFFC000"/>
      </left>
      <right style="thin">
        <color rgb="FFFFC000"/>
      </right>
      <top style="thin">
        <color rgb="FFFFC000"/>
      </top>
      <bottom/>
      <diagonal/>
    </border>
    <border>
      <left style="thin">
        <color rgb="FFFFC000"/>
      </left>
      <right style="thin">
        <color rgb="FFFFC000"/>
      </right>
      <top style="thin">
        <color rgb="FFFFC000"/>
      </top>
      <bottom/>
      <diagonal/>
    </border>
    <border>
      <left style="thin">
        <color rgb="FFFFC000"/>
      </left>
      <right style="medium">
        <color rgb="FFFFC000"/>
      </right>
      <top style="thin">
        <color rgb="FFFFC000"/>
      </top>
      <bottom/>
      <diagonal/>
    </border>
    <border>
      <left style="medium">
        <color rgb="FFFFC000"/>
      </left>
      <right style="thin">
        <color rgb="FFFFC000"/>
      </right>
      <top/>
      <bottom style="medium">
        <color rgb="FFFFC000"/>
      </bottom>
      <diagonal/>
    </border>
    <border>
      <left style="thin">
        <color rgb="FFFFC000"/>
      </left>
      <right style="thin">
        <color rgb="FFFFC000"/>
      </right>
      <top/>
      <bottom style="medium">
        <color rgb="FFFFC000"/>
      </bottom>
      <diagonal/>
    </border>
    <border>
      <left style="thin">
        <color rgb="FFFFC000"/>
      </left>
      <right style="medium">
        <color rgb="FFFFC000"/>
      </right>
      <top/>
      <bottom style="medium">
        <color rgb="FFFFC000"/>
      </bottom>
      <diagonal/>
    </border>
    <border>
      <left style="medium">
        <color theme="3" tint="-0.24994659260841701"/>
      </left>
      <right style="thin">
        <color theme="3" tint="-0.24994659260841701"/>
      </right>
      <top style="thin">
        <color theme="3" tint="-0.24994659260841701"/>
      </top>
      <bottom/>
      <diagonal/>
    </border>
    <border>
      <left style="thin">
        <color theme="3" tint="-0.24994659260841701"/>
      </left>
      <right style="thin">
        <color theme="3" tint="-0.24994659260841701"/>
      </right>
      <top style="thin">
        <color theme="3" tint="-0.24994659260841701"/>
      </top>
      <bottom/>
      <diagonal/>
    </border>
    <border>
      <left style="thin">
        <color theme="3" tint="-0.24994659260841701"/>
      </left>
      <right style="medium">
        <color theme="3" tint="-0.24994659260841701"/>
      </right>
      <top style="thin">
        <color theme="3" tint="-0.24994659260841701"/>
      </top>
      <bottom/>
      <diagonal/>
    </border>
    <border>
      <left style="medium">
        <color theme="3" tint="-0.24994659260841701"/>
      </left>
      <right style="thin">
        <color theme="3" tint="-0.24994659260841701"/>
      </right>
      <top/>
      <bottom style="medium">
        <color theme="3" tint="-0.24994659260841701"/>
      </bottom>
      <diagonal/>
    </border>
    <border>
      <left style="thin">
        <color theme="3" tint="-0.24994659260841701"/>
      </left>
      <right style="thin">
        <color theme="3" tint="-0.24994659260841701"/>
      </right>
      <top/>
      <bottom style="medium">
        <color theme="3" tint="-0.24994659260841701"/>
      </bottom>
      <diagonal/>
    </border>
    <border>
      <left style="thin">
        <color theme="3" tint="-0.24994659260841701"/>
      </left>
      <right style="medium">
        <color theme="3" tint="-0.24994659260841701"/>
      </right>
      <top/>
      <bottom style="medium">
        <color theme="3" tint="-0.24994659260841701"/>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2" tint="-0.749961851863155"/>
      </left>
      <right style="thin">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diagonal/>
    </border>
    <border>
      <left style="thin">
        <color theme="2" tint="-0.749961851863155"/>
      </left>
      <right style="medium">
        <color theme="2" tint="-0.749961851863155"/>
      </right>
      <top style="thin">
        <color theme="2" tint="-0.749961851863155"/>
      </top>
      <bottom/>
      <diagonal/>
    </border>
    <border>
      <left style="medium">
        <color theme="2" tint="-0.749961851863155"/>
      </left>
      <right style="thin">
        <color theme="2" tint="-0.749961851863155"/>
      </right>
      <top/>
      <bottom style="medium">
        <color theme="2" tint="-0.749961851863155"/>
      </bottom>
      <diagonal/>
    </border>
    <border>
      <left style="thin">
        <color theme="2" tint="-0.749961851863155"/>
      </left>
      <right style="thin">
        <color theme="2" tint="-0.749961851863155"/>
      </right>
      <top/>
      <bottom style="medium">
        <color theme="2" tint="-0.749961851863155"/>
      </bottom>
      <diagonal/>
    </border>
    <border>
      <left style="thin">
        <color theme="2" tint="-0.749961851863155"/>
      </left>
      <right style="medium">
        <color theme="2" tint="-0.749961851863155"/>
      </right>
      <top/>
      <bottom style="medium">
        <color theme="2" tint="-0.749961851863155"/>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405">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8" xfId="0" applyFont="1" applyBorder="1" applyAlignment="1">
      <alignment vertical="top" wrapText="1"/>
    </xf>
    <xf numFmtId="0" fontId="28" fillId="0" borderId="19"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5" fillId="10" borderId="0" xfId="0" applyFont="1" applyFill="1" applyAlignment="1">
      <alignment vertical="top" wrapText="1"/>
    </xf>
    <xf numFmtId="0" fontId="35" fillId="10" borderId="48" xfId="0" applyFont="1" applyFill="1" applyBorder="1" applyAlignment="1">
      <alignment vertical="center" wrapText="1"/>
    </xf>
    <xf numFmtId="0" fontId="36" fillId="10" borderId="49" xfId="0" applyFont="1" applyFill="1" applyBorder="1"/>
    <xf numFmtId="0" fontId="2" fillId="2" borderId="54" xfId="0" applyFont="1" applyFill="1" applyBorder="1" applyAlignment="1">
      <alignment horizontal="center" wrapText="1"/>
    </xf>
    <xf numFmtId="0" fontId="6" fillId="4" borderId="48" xfId="0" applyFont="1" applyFill="1" applyBorder="1"/>
    <xf numFmtId="44" fontId="6" fillId="14" borderId="57" xfId="0" applyNumberFormat="1" applyFont="1" applyFill="1" applyBorder="1" applyAlignment="1">
      <alignment vertical="center"/>
    </xf>
    <xf numFmtId="44" fontId="6" fillId="16" borderId="57" xfId="0" applyNumberFormat="1" applyFont="1" applyFill="1" applyBorder="1" applyAlignment="1">
      <alignment vertical="center"/>
    </xf>
    <xf numFmtId="44" fontId="7" fillId="5" borderId="58" xfId="0" applyNumberFormat="1" applyFont="1" applyFill="1" applyBorder="1" applyAlignment="1">
      <alignment vertical="center"/>
    </xf>
    <xf numFmtId="44" fontId="5" fillId="5" borderId="48" xfId="0" applyNumberFormat="1" applyFont="1" applyFill="1" applyBorder="1"/>
    <xf numFmtId="0" fontId="2" fillId="3" borderId="54" xfId="0" applyFont="1" applyFill="1" applyBorder="1" applyAlignment="1">
      <alignment horizontal="center" wrapText="1"/>
    </xf>
    <xf numFmtId="0" fontId="6" fillId="6" borderId="48" xfId="0" applyFont="1" applyFill="1" applyBorder="1"/>
    <xf numFmtId="44" fontId="4" fillId="8" borderId="48" xfId="0" applyNumberFormat="1" applyFont="1" applyFill="1" applyBorder="1"/>
    <xf numFmtId="0" fontId="2" fillId="7" borderId="54" xfId="0" applyFont="1" applyFill="1" applyBorder="1" applyAlignment="1">
      <alignment horizontal="center" wrapText="1"/>
    </xf>
    <xf numFmtId="0" fontId="6" fillId="19" borderId="48" xfId="0" applyFont="1" applyFill="1" applyBorder="1"/>
    <xf numFmtId="44" fontId="31" fillId="20" borderId="61" xfId="0" applyNumberFormat="1" applyFont="1" applyFill="1" applyBorder="1" applyAlignment="1">
      <alignment vertical="center"/>
    </xf>
    <xf numFmtId="44" fontId="4" fillId="20" borderId="48" xfId="0" applyNumberFormat="1" applyFont="1" applyFill="1" applyBorder="1"/>
    <xf numFmtId="0" fontId="11" fillId="0" borderId="55" xfId="0" applyFont="1" applyBorder="1" applyAlignment="1">
      <alignment vertical="center" textRotation="90"/>
    </xf>
    <xf numFmtId="0" fontId="2" fillId="21" borderId="54" xfId="0" applyFont="1" applyFill="1" applyBorder="1" applyAlignment="1">
      <alignment horizontal="center" vertical="center" wrapText="1"/>
    </xf>
    <xf numFmtId="44" fontId="24" fillId="23" borderId="56" xfId="0" applyNumberFormat="1" applyFont="1" applyFill="1" applyBorder="1"/>
    <xf numFmtId="0" fontId="11" fillId="0" borderId="59" xfId="0" applyFont="1" applyBorder="1" applyAlignment="1">
      <alignment vertical="center" textRotation="90"/>
    </xf>
    <xf numFmtId="44" fontId="24" fillId="24" borderId="50" xfId="0" applyNumberFormat="1" applyFont="1" applyFill="1" applyBorder="1"/>
    <xf numFmtId="0" fontId="1" fillId="0" borderId="47" xfId="0" applyFont="1" applyBorder="1" applyAlignment="1">
      <alignment horizontal="right" wrapText="1"/>
    </xf>
    <xf numFmtId="0" fontId="1" fillId="0" borderId="49" xfId="0" applyFont="1" applyBorder="1"/>
    <xf numFmtId="0" fontId="1" fillId="0" borderId="64" xfId="0" applyFont="1" applyBorder="1" applyAlignment="1">
      <alignment horizontal="right" wrapText="1"/>
    </xf>
    <xf numFmtId="0" fontId="28" fillId="9" borderId="65" xfId="0" applyFont="1" applyFill="1" applyBorder="1" applyAlignment="1">
      <alignment horizontal="center" vertical="top" wrapText="1"/>
    </xf>
    <xf numFmtId="0" fontId="28" fillId="14" borderId="67" xfId="0" applyFont="1" applyFill="1" applyBorder="1" applyAlignment="1">
      <alignment horizontal="center" vertical="top" wrapText="1"/>
    </xf>
    <xf numFmtId="0" fontId="28" fillId="16" borderId="67" xfId="0" applyFont="1" applyFill="1" applyBorder="1" applyAlignment="1">
      <alignment horizontal="center" vertical="top" wrapText="1"/>
    </xf>
    <xf numFmtId="0" fontId="29" fillId="23" borderId="67" xfId="0" applyFont="1" applyFill="1" applyBorder="1" applyAlignment="1">
      <alignment horizontal="center" vertical="top" wrapText="1"/>
    </xf>
    <xf numFmtId="0" fontId="29" fillId="24" borderId="68" xfId="0" applyFont="1" applyFill="1" applyBorder="1" applyAlignment="1">
      <alignment horizontal="center" vertical="top" wrapText="1"/>
    </xf>
    <xf numFmtId="0" fontId="28" fillId="0" borderId="69" xfId="0" applyFont="1" applyBorder="1" applyAlignment="1">
      <alignment vertical="top" wrapText="1"/>
    </xf>
    <xf numFmtId="0" fontId="45" fillId="10" borderId="75" xfId="0" applyFont="1" applyFill="1" applyBorder="1" applyAlignment="1">
      <alignment vertical="top" wrapText="1"/>
    </xf>
    <xf numFmtId="0" fontId="34" fillId="10" borderId="76" xfId="0" applyFont="1" applyFill="1" applyBorder="1" applyAlignment="1">
      <alignment vertical="top" wrapText="1"/>
    </xf>
    <xf numFmtId="0" fontId="34" fillId="10" borderId="76" xfId="0" applyFont="1" applyFill="1" applyBorder="1" applyAlignment="1">
      <alignment vertical="center" wrapText="1"/>
    </xf>
    <xf numFmtId="0" fontId="34" fillId="10" borderId="76" xfId="0" quotePrefix="1" applyFont="1" applyFill="1" applyBorder="1" applyAlignment="1">
      <alignment vertical="center" wrapText="1"/>
    </xf>
    <xf numFmtId="0" fontId="0" fillId="0" borderId="75" xfId="0" applyBorder="1"/>
    <xf numFmtId="0" fontId="15" fillId="7" borderId="77" xfId="0" applyFont="1" applyFill="1" applyBorder="1" applyAlignment="1">
      <alignment horizontal="center" vertical="center" wrapText="1"/>
    </xf>
    <xf numFmtId="44" fontId="16" fillId="13" borderId="78" xfId="0" applyNumberFormat="1" applyFont="1" applyFill="1" applyBorder="1" applyAlignment="1">
      <alignment horizontal="center" wrapText="1"/>
    </xf>
    <xf numFmtId="0" fontId="18" fillId="7" borderId="76" xfId="0" applyFont="1" applyFill="1" applyBorder="1" applyAlignment="1">
      <alignment horizontal="center"/>
    </xf>
    <xf numFmtId="0" fontId="2" fillId="23" borderId="75" xfId="0" applyFont="1" applyFill="1" applyBorder="1"/>
    <xf numFmtId="0" fontId="2" fillId="23" borderId="0" xfId="0" applyFont="1" applyFill="1"/>
    <xf numFmtId="164" fontId="2" fillId="23" borderId="78" xfId="0" applyNumberFormat="1" applyFont="1" applyFill="1" applyBorder="1"/>
    <xf numFmtId="0" fontId="1" fillId="0" borderId="75" xfId="0" applyFont="1" applyBorder="1"/>
    <xf numFmtId="2" fontId="1" fillId="10" borderId="78" xfId="2" applyNumberFormat="1" applyFont="1" applyFill="1" applyBorder="1" applyProtection="1">
      <protection locked="0"/>
    </xf>
    <xf numFmtId="164" fontId="1" fillId="0" borderId="78" xfId="0" applyNumberFormat="1" applyFont="1" applyBorder="1"/>
    <xf numFmtId="0" fontId="1" fillId="8" borderId="75" xfId="0" applyFont="1" applyFill="1" applyBorder="1"/>
    <xf numFmtId="0" fontId="1" fillId="8" borderId="0" xfId="0" applyFont="1" applyFill="1"/>
    <xf numFmtId="0" fontId="1" fillId="8" borderId="78" xfId="0" applyFont="1" applyFill="1" applyBorder="1"/>
    <xf numFmtId="0" fontId="0" fillId="14" borderId="75" xfId="0" applyFill="1" applyBorder="1"/>
    <xf numFmtId="0" fontId="0" fillId="14" borderId="0" xfId="0" applyFill="1"/>
    <xf numFmtId="164" fontId="1" fillId="8" borderId="78" xfId="0" applyNumberFormat="1" applyFont="1" applyFill="1" applyBorder="1"/>
    <xf numFmtId="44" fontId="21" fillId="15" borderId="80" xfId="0" applyNumberFormat="1" applyFont="1" applyFill="1" applyBorder="1"/>
    <xf numFmtId="0" fontId="1" fillId="0" borderId="82" xfId="0" applyFont="1" applyBorder="1" applyAlignment="1">
      <alignment horizontal="right"/>
    </xf>
    <xf numFmtId="0" fontId="1" fillId="0" borderId="75" xfId="0" applyFont="1" applyBorder="1" applyAlignment="1">
      <alignment horizontal="right"/>
    </xf>
    <xf numFmtId="0" fontId="23" fillId="26" borderId="82" xfId="0" applyFont="1" applyFill="1" applyBorder="1" applyAlignment="1">
      <alignment horizontal="left"/>
    </xf>
    <xf numFmtId="0" fontId="14" fillId="26" borderId="85" xfId="0" applyFont="1" applyFill="1" applyBorder="1"/>
    <xf numFmtId="0" fontId="1" fillId="10" borderId="75" xfId="0" applyFont="1" applyFill="1" applyBorder="1" applyAlignment="1">
      <alignment horizontal="left"/>
    </xf>
    <xf numFmtId="0" fontId="1" fillId="10" borderId="0" xfId="0" applyFont="1" applyFill="1" applyAlignment="1">
      <alignment horizontal="left"/>
    </xf>
    <xf numFmtId="0" fontId="0" fillId="10" borderId="76" xfId="0" applyFill="1" applyBorder="1"/>
    <xf numFmtId="0" fontId="1" fillId="12" borderId="75" xfId="0" applyFont="1" applyFill="1" applyBorder="1" applyAlignment="1">
      <alignment horizontal="left"/>
    </xf>
    <xf numFmtId="0" fontId="1" fillId="12" borderId="0" xfId="0" applyFont="1" applyFill="1" applyAlignment="1">
      <alignment horizontal="left"/>
    </xf>
    <xf numFmtId="0" fontId="0" fillId="12" borderId="76" xfId="0" applyFill="1" applyBorder="1"/>
    <xf numFmtId="0" fontId="23" fillId="27" borderId="86" xfId="0" applyFont="1" applyFill="1" applyBorder="1"/>
    <xf numFmtId="0" fontId="23" fillId="27" borderId="87" xfId="0" applyFont="1" applyFill="1" applyBorder="1"/>
    <xf numFmtId="0" fontId="14" fillId="27" borderId="88" xfId="0" applyFont="1" applyFill="1" applyBorder="1"/>
    <xf numFmtId="164" fontId="40" fillId="5" borderId="26" xfId="0" applyNumberFormat="1" applyFont="1" applyFill="1" applyBorder="1" applyAlignment="1" applyProtection="1">
      <alignment horizontal="center" vertical="center"/>
      <protection locked="0"/>
    </xf>
    <xf numFmtId="164" fontId="40" fillId="5" borderId="24" xfId="0" applyNumberFormat="1" applyFont="1" applyFill="1" applyBorder="1" applyAlignment="1" applyProtection="1">
      <alignment horizontal="center" vertical="center"/>
      <protection locked="0"/>
    </xf>
    <xf numFmtId="0" fontId="16" fillId="10" borderId="72" xfId="0" applyFont="1" applyFill="1" applyBorder="1" applyAlignment="1">
      <alignment vertical="top" wrapText="1"/>
    </xf>
    <xf numFmtId="0" fontId="45" fillId="10" borderId="75" xfId="0" applyFont="1" applyFill="1" applyBorder="1" applyAlignment="1">
      <alignment vertical="top"/>
    </xf>
    <xf numFmtId="0" fontId="45" fillId="10" borderId="0" xfId="0" applyFont="1" applyFill="1" applyAlignment="1">
      <alignment vertical="top"/>
    </xf>
    <xf numFmtId="0" fontId="45" fillId="10" borderId="0" xfId="0" quotePrefix="1" applyFont="1" applyFill="1" applyAlignment="1">
      <alignment vertical="top" wrapText="1"/>
    </xf>
    <xf numFmtId="44" fontId="6" fillId="14" borderId="57" xfId="0" applyNumberFormat="1" applyFont="1" applyFill="1" applyBorder="1"/>
    <xf numFmtId="44" fontId="6" fillId="16" borderId="57" xfId="0" applyNumberFormat="1" applyFont="1" applyFill="1" applyBorder="1"/>
    <xf numFmtId="44" fontId="8" fillId="8" borderId="61" xfId="0" applyNumberFormat="1" applyFont="1" applyFill="1" applyBorder="1"/>
    <xf numFmtId="44" fontId="9" fillId="9" borderId="56"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54"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48"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61" xfId="0" applyNumberFormat="1" applyFont="1" applyFill="1" applyBorder="1" applyAlignment="1">
      <alignment vertical="center"/>
    </xf>
    <xf numFmtId="44" fontId="4" fillId="10" borderId="48" xfId="0" applyNumberFormat="1" applyFont="1" applyFill="1" applyBorder="1"/>
    <xf numFmtId="0" fontId="2" fillId="26" borderId="1" xfId="0" applyFont="1" applyFill="1" applyBorder="1"/>
    <xf numFmtId="0" fontId="2" fillId="26" borderId="2" xfId="0" applyFont="1" applyFill="1" applyBorder="1"/>
    <xf numFmtId="0" fontId="2" fillId="26" borderId="54"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48"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61" xfId="0" applyNumberFormat="1" applyFont="1" applyFill="1" applyBorder="1" applyAlignment="1">
      <alignment vertical="center"/>
    </xf>
    <xf numFmtId="44" fontId="4" fillId="22" borderId="48" xfId="0" applyNumberFormat="1" applyFont="1" applyFill="1" applyBorder="1"/>
    <xf numFmtId="0" fontId="2" fillId="31" borderId="1" xfId="0" applyFont="1" applyFill="1" applyBorder="1"/>
    <xf numFmtId="0" fontId="2" fillId="31" borderId="2" xfId="0" applyFont="1" applyFill="1" applyBorder="1"/>
    <xf numFmtId="0" fontId="2" fillId="31" borderId="54"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48" xfId="0" applyFont="1" applyFill="1" applyBorder="1"/>
    <xf numFmtId="0" fontId="31" fillId="33" borderId="12" xfId="0" applyFont="1" applyFill="1" applyBorder="1" applyAlignment="1">
      <alignment horizontal="center" vertical="center"/>
    </xf>
    <xf numFmtId="0" fontId="31" fillId="33" borderId="13" xfId="0" applyFont="1" applyFill="1" applyBorder="1" applyAlignment="1">
      <alignment horizontal="left" vertical="center"/>
    </xf>
    <xf numFmtId="44" fontId="31" fillId="33" borderId="61" xfId="0" applyNumberFormat="1" applyFont="1" applyFill="1" applyBorder="1" applyAlignment="1">
      <alignment vertical="center"/>
    </xf>
    <xf numFmtId="44" fontId="4" fillId="33" borderId="48" xfId="0" applyNumberFormat="1" applyFont="1" applyFill="1" applyBorder="1"/>
    <xf numFmtId="0" fontId="2" fillId="21" borderId="54" xfId="0" applyFont="1" applyFill="1" applyBorder="1" applyAlignment="1">
      <alignment horizontal="center" wrapText="1"/>
    </xf>
    <xf numFmtId="0" fontId="6" fillId="34" borderId="3" xfId="0" applyFont="1" applyFill="1" applyBorder="1" applyAlignment="1">
      <alignment horizontal="center" vertical="center"/>
    </xf>
    <xf numFmtId="0" fontId="31" fillId="34" borderId="0" xfId="0" applyFont="1" applyFill="1"/>
    <xf numFmtId="0" fontId="6" fillId="34" borderId="48" xfId="0" applyFont="1" applyFill="1" applyBorder="1"/>
    <xf numFmtId="0" fontId="31" fillId="9" borderId="12" xfId="0" applyFont="1" applyFill="1" applyBorder="1" applyAlignment="1">
      <alignment horizontal="center" vertical="center"/>
    </xf>
    <xf numFmtId="0" fontId="31" fillId="9" borderId="13" xfId="0" applyFont="1" applyFill="1" applyBorder="1" applyAlignment="1">
      <alignment horizontal="left" vertical="center"/>
    </xf>
    <xf numFmtId="44" fontId="31" fillId="9" borderId="61" xfId="0" applyNumberFormat="1" applyFont="1" applyFill="1" applyBorder="1" applyAlignment="1">
      <alignment vertical="center"/>
    </xf>
    <xf numFmtId="44" fontId="4" fillId="9" borderId="48" xfId="0" applyNumberFormat="1" applyFont="1" applyFill="1" applyBorder="1"/>
    <xf numFmtId="0" fontId="2" fillId="24" borderId="1" xfId="0" applyFont="1" applyFill="1" applyBorder="1"/>
    <xf numFmtId="0" fontId="2" fillId="24" borderId="2" xfId="0" applyFont="1" applyFill="1" applyBorder="1"/>
    <xf numFmtId="0" fontId="2" fillId="24" borderId="54" xfId="0" applyFont="1" applyFill="1" applyBorder="1" applyAlignment="1">
      <alignment horizontal="center" wrapText="1"/>
    </xf>
    <xf numFmtId="0" fontId="6" fillId="35" borderId="3" xfId="0" applyFont="1" applyFill="1" applyBorder="1" applyAlignment="1">
      <alignment horizontal="center" vertical="center"/>
    </xf>
    <xf numFmtId="0" fontId="31" fillId="35" borderId="0" xfId="0" applyFont="1" applyFill="1"/>
    <xf numFmtId="0" fontId="6" fillId="35" borderId="48" xfId="0" applyFont="1" applyFill="1" applyBorder="1"/>
    <xf numFmtId="0" fontId="31" fillId="36" borderId="12" xfId="0" applyFont="1" applyFill="1" applyBorder="1" applyAlignment="1">
      <alignment horizontal="center" vertical="center"/>
    </xf>
    <xf numFmtId="0" fontId="31" fillId="36" borderId="13" xfId="0" applyFont="1" applyFill="1" applyBorder="1" applyAlignment="1">
      <alignment horizontal="left" vertical="center"/>
    </xf>
    <xf numFmtId="44" fontId="31" fillId="36" borderId="61" xfId="0" applyNumberFormat="1" applyFont="1" applyFill="1" applyBorder="1" applyAlignment="1">
      <alignment vertical="center"/>
    </xf>
    <xf numFmtId="44" fontId="4" fillId="36" borderId="48" xfId="0" applyNumberFormat="1" applyFont="1" applyFill="1" applyBorder="1"/>
    <xf numFmtId="0" fontId="2" fillId="37" borderId="1" xfId="0" applyFont="1" applyFill="1" applyBorder="1"/>
    <xf numFmtId="0" fontId="2" fillId="37" borderId="2" xfId="0" applyFont="1" applyFill="1" applyBorder="1"/>
    <xf numFmtId="0" fontId="2" fillId="37" borderId="54" xfId="0" applyFont="1" applyFill="1" applyBorder="1" applyAlignment="1">
      <alignment horizontal="center" wrapText="1"/>
    </xf>
    <xf numFmtId="0" fontId="6" fillId="38" borderId="3" xfId="0" applyFont="1" applyFill="1" applyBorder="1" applyAlignment="1">
      <alignment horizontal="center" vertical="center"/>
    </xf>
    <xf numFmtId="0" fontId="31" fillId="38" borderId="0" xfId="0" applyFont="1" applyFill="1"/>
    <xf numFmtId="0" fontId="6" fillId="38" borderId="48" xfId="0" applyFont="1" applyFill="1" applyBorder="1"/>
    <xf numFmtId="0" fontId="31" fillId="39" borderId="12" xfId="0" applyFont="1" applyFill="1" applyBorder="1" applyAlignment="1">
      <alignment horizontal="center" vertical="center"/>
    </xf>
    <xf numFmtId="0" fontId="31" fillId="39" borderId="13" xfId="0" applyFont="1" applyFill="1" applyBorder="1" applyAlignment="1">
      <alignment horizontal="left" vertical="center"/>
    </xf>
    <xf numFmtId="44" fontId="31" fillId="39" borderId="61" xfId="0" applyNumberFormat="1" applyFont="1" applyFill="1" applyBorder="1" applyAlignment="1">
      <alignment vertical="center"/>
    </xf>
    <xf numFmtId="44" fontId="4" fillId="39" borderId="48" xfId="0" applyNumberFormat="1" applyFont="1" applyFill="1" applyBorder="1"/>
    <xf numFmtId="0" fontId="56" fillId="0" borderId="35" xfId="0" applyFont="1" applyBorder="1" applyAlignment="1">
      <alignment horizontal="center" vertical="center"/>
    </xf>
    <xf numFmtId="0" fontId="56" fillId="0" borderId="35" xfId="0" applyFont="1" applyBorder="1" applyAlignment="1">
      <alignment vertical="center" wrapText="1"/>
    </xf>
    <xf numFmtId="0" fontId="56" fillId="0" borderId="118" xfId="0" applyFont="1" applyBorder="1" applyAlignment="1">
      <alignment horizontal="center" vertical="center"/>
    </xf>
    <xf numFmtId="0" fontId="56" fillId="0" borderId="118" xfId="0" applyFont="1" applyBorder="1" applyAlignment="1">
      <alignment vertical="center" wrapText="1"/>
    </xf>
    <xf numFmtId="0" fontId="56" fillId="0" borderId="113" xfId="0" applyFont="1" applyBorder="1" applyAlignment="1">
      <alignment horizontal="center" vertical="center"/>
    </xf>
    <xf numFmtId="0" fontId="56" fillId="0" borderId="113" xfId="0" applyFont="1" applyBorder="1" applyAlignment="1">
      <alignment horizontal="left" vertical="center" wrapText="1"/>
    </xf>
    <xf numFmtId="0" fontId="56" fillId="0" borderId="108" xfId="0" applyFont="1" applyBorder="1" applyAlignment="1">
      <alignment horizontal="center" vertical="center"/>
    </xf>
    <xf numFmtId="0" fontId="56" fillId="0" borderId="108" xfId="0" applyFont="1" applyBorder="1" applyAlignment="1">
      <alignment horizontal="left" vertical="center" wrapText="1"/>
    </xf>
    <xf numFmtId="0" fontId="56" fillId="0" borderId="103" xfId="0" applyFont="1" applyBorder="1" applyAlignment="1">
      <alignment horizontal="center" vertical="center"/>
    </xf>
    <xf numFmtId="0" fontId="56" fillId="0" borderId="103" xfId="0" applyFont="1" applyBorder="1" applyAlignment="1">
      <alignment vertical="center" wrapText="1"/>
    </xf>
    <xf numFmtId="0" fontId="56" fillId="0" borderId="98" xfId="0" applyFont="1" applyBorder="1" applyAlignment="1">
      <alignment horizontal="center" vertical="center"/>
    </xf>
    <xf numFmtId="0" fontId="56" fillId="0" borderId="98" xfId="0" applyFont="1" applyBorder="1" applyAlignment="1">
      <alignment vertical="center" wrapText="1"/>
    </xf>
    <xf numFmtId="0" fontId="39" fillId="24" borderId="125" xfId="0" applyFont="1" applyFill="1" applyBorder="1" applyAlignment="1">
      <alignment horizontal="left" wrapText="1"/>
    </xf>
    <xf numFmtId="0" fontId="39" fillId="24" borderId="126" xfId="0" applyFont="1" applyFill="1" applyBorder="1" applyAlignment="1">
      <alignment horizontal="left" wrapText="1"/>
    </xf>
    <xf numFmtId="0" fontId="39" fillId="24" borderId="126" xfId="0" applyFont="1" applyFill="1" applyBorder="1" applyAlignment="1">
      <alignment horizontal="center" wrapText="1"/>
    </xf>
    <xf numFmtId="164" fontId="39" fillId="24" borderId="126" xfId="0" applyNumberFormat="1" applyFont="1" applyFill="1" applyBorder="1" applyAlignment="1">
      <alignment horizontal="center" wrapText="1"/>
    </xf>
    <xf numFmtId="164" fontId="39" fillId="24" borderId="127" xfId="0" applyNumberFormat="1" applyFont="1" applyFill="1" applyBorder="1" applyAlignment="1">
      <alignment horizontal="center" wrapText="1"/>
    </xf>
    <xf numFmtId="0" fontId="19" fillId="24" borderId="128" xfId="0" applyFont="1" applyFill="1" applyBorder="1" applyAlignment="1">
      <alignment horizontal="center" vertical="center"/>
    </xf>
    <xf numFmtId="44" fontId="57" fillId="0" borderId="130" xfId="0" applyNumberFormat="1" applyFont="1" applyBorder="1" applyAlignment="1">
      <alignment horizontal="center" vertical="center"/>
    </xf>
    <xf numFmtId="0" fontId="56" fillId="0" borderId="97" xfId="0" applyFont="1" applyBorder="1" applyAlignment="1">
      <alignment horizontal="center" vertical="center"/>
    </xf>
    <xf numFmtId="0" fontId="39" fillId="21" borderId="131" xfId="0" applyFont="1" applyFill="1" applyBorder="1" applyAlignment="1">
      <alignment horizontal="left" wrapText="1"/>
    </xf>
    <xf numFmtId="0" fontId="39" fillId="21" borderId="132" xfId="0" applyFont="1" applyFill="1" applyBorder="1" applyAlignment="1">
      <alignment horizontal="left" wrapText="1"/>
    </xf>
    <xf numFmtId="0" fontId="39" fillId="21" borderId="132" xfId="0" applyFont="1" applyFill="1" applyBorder="1" applyAlignment="1">
      <alignment horizontal="center" wrapText="1"/>
    </xf>
    <xf numFmtId="164" fontId="39" fillId="21" borderId="132" xfId="0" applyNumberFormat="1" applyFont="1" applyFill="1" applyBorder="1" applyAlignment="1">
      <alignment horizontal="center" wrapText="1"/>
    </xf>
    <xf numFmtId="164" fontId="39" fillId="21" borderId="133" xfId="0" applyNumberFormat="1" applyFont="1" applyFill="1" applyBorder="1" applyAlignment="1">
      <alignment horizontal="center" wrapText="1"/>
    </xf>
    <xf numFmtId="0" fontId="19" fillId="21" borderId="134" xfId="0" applyFont="1" applyFill="1" applyBorder="1" applyAlignment="1">
      <alignment horizontal="center" vertical="center"/>
    </xf>
    <xf numFmtId="44" fontId="58" fillId="0" borderId="136" xfId="0" applyNumberFormat="1" applyFont="1" applyBorder="1" applyAlignment="1">
      <alignment horizontal="center" vertical="center"/>
    </xf>
    <xf numFmtId="0" fontId="56" fillId="0" borderId="102" xfId="0" applyFont="1" applyBorder="1" applyAlignment="1">
      <alignment horizontal="center" vertical="center"/>
    </xf>
    <xf numFmtId="0" fontId="39" fillId="31" borderId="137" xfId="0" applyFont="1" applyFill="1" applyBorder="1" applyAlignment="1">
      <alignment horizontal="left" wrapText="1"/>
    </xf>
    <xf numFmtId="0" fontId="39" fillId="31" borderId="138" xfId="0" applyFont="1" applyFill="1" applyBorder="1" applyAlignment="1">
      <alignment horizontal="left" wrapText="1"/>
    </xf>
    <xf numFmtId="0" fontId="39" fillId="31" borderId="138" xfId="0" applyFont="1" applyFill="1" applyBorder="1" applyAlignment="1">
      <alignment horizontal="center" wrapText="1"/>
    </xf>
    <xf numFmtId="164" fontId="39" fillId="31" borderId="138" xfId="0" applyNumberFormat="1" applyFont="1" applyFill="1" applyBorder="1" applyAlignment="1">
      <alignment horizontal="center" wrapText="1"/>
    </xf>
    <xf numFmtId="164" fontId="39" fillId="31" borderId="139" xfId="0" applyNumberFormat="1" applyFont="1" applyFill="1" applyBorder="1" applyAlignment="1">
      <alignment horizontal="center" wrapText="1"/>
    </xf>
    <xf numFmtId="0" fontId="19" fillId="31" borderId="140" xfId="0" applyFont="1" applyFill="1" applyBorder="1" applyAlignment="1">
      <alignment horizontal="center" vertical="center"/>
    </xf>
    <xf numFmtId="44" fontId="59" fillId="0" borderId="142" xfId="0" applyNumberFormat="1" applyFont="1" applyBorder="1" applyAlignment="1">
      <alignment horizontal="center" vertical="center"/>
    </xf>
    <xf numFmtId="0" fontId="56" fillId="0" borderId="107" xfId="0" applyFont="1" applyBorder="1" applyAlignment="1">
      <alignment horizontal="center" vertical="center"/>
    </xf>
    <xf numFmtId="0" fontId="39" fillId="26" borderId="143" xfId="0" applyFont="1" applyFill="1" applyBorder="1" applyAlignment="1">
      <alignment horizontal="left" wrapText="1"/>
    </xf>
    <xf numFmtId="0" fontId="39" fillId="26" borderId="144" xfId="0" applyFont="1" applyFill="1" applyBorder="1" applyAlignment="1">
      <alignment horizontal="left" wrapText="1"/>
    </xf>
    <xf numFmtId="0" fontId="39" fillId="26" borderId="144" xfId="0" applyFont="1" applyFill="1" applyBorder="1" applyAlignment="1">
      <alignment horizontal="center" wrapText="1"/>
    </xf>
    <xf numFmtId="164" fontId="39" fillId="26" borderId="144" xfId="0" applyNumberFormat="1" applyFont="1" applyFill="1" applyBorder="1" applyAlignment="1">
      <alignment horizontal="center" wrapText="1"/>
    </xf>
    <xf numFmtId="164" fontId="39" fillId="26" borderId="145" xfId="0" applyNumberFormat="1" applyFont="1" applyFill="1" applyBorder="1" applyAlignment="1">
      <alignment horizontal="center" wrapText="1"/>
    </xf>
    <xf numFmtId="0" fontId="19" fillId="26" borderId="146" xfId="0" applyFont="1" applyFill="1" applyBorder="1" applyAlignment="1">
      <alignment horizontal="center" vertical="center"/>
    </xf>
    <xf numFmtId="44" fontId="60" fillId="0" borderId="148" xfId="0" applyNumberFormat="1" applyFont="1" applyBorder="1" applyAlignment="1">
      <alignment horizontal="center" vertical="center"/>
    </xf>
    <xf numFmtId="0" fontId="56" fillId="0" borderId="112" xfId="0" applyFont="1" applyBorder="1" applyAlignment="1">
      <alignment horizontal="center" vertical="center"/>
    </xf>
    <xf numFmtId="0" fontId="39" fillId="28" borderId="149" xfId="0" applyFont="1" applyFill="1" applyBorder="1" applyAlignment="1">
      <alignment horizontal="left" wrapText="1"/>
    </xf>
    <xf numFmtId="0" fontId="39" fillId="28" borderId="150" xfId="0" applyFont="1" applyFill="1" applyBorder="1" applyAlignment="1">
      <alignment horizontal="left" wrapText="1"/>
    </xf>
    <xf numFmtId="0" fontId="39" fillId="28" borderId="150" xfId="0" applyFont="1" applyFill="1" applyBorder="1" applyAlignment="1">
      <alignment horizontal="center" wrapText="1"/>
    </xf>
    <xf numFmtId="164" fontId="39" fillId="28" borderId="150" xfId="0" applyNumberFormat="1" applyFont="1" applyFill="1" applyBorder="1" applyAlignment="1">
      <alignment horizontal="center" wrapText="1"/>
    </xf>
    <xf numFmtId="164" fontId="39" fillId="28" borderId="151" xfId="0" applyNumberFormat="1" applyFont="1" applyFill="1" applyBorder="1" applyAlignment="1">
      <alignment horizontal="center" wrapText="1"/>
    </xf>
    <xf numFmtId="0" fontId="19" fillId="28" borderId="152" xfId="0" applyFont="1" applyFill="1" applyBorder="1" applyAlignment="1">
      <alignment horizontal="center" vertical="center"/>
    </xf>
    <xf numFmtId="44" fontId="21" fillId="0" borderId="154" xfId="0" applyNumberFormat="1" applyFont="1" applyBorder="1" applyAlignment="1">
      <alignment horizontal="center" vertical="center"/>
    </xf>
    <xf numFmtId="0" fontId="56" fillId="0" borderId="117" xfId="0" applyFont="1" applyBorder="1" applyAlignment="1">
      <alignment horizontal="center" vertical="center"/>
    </xf>
    <xf numFmtId="0" fontId="39" fillId="3" borderId="161" xfId="0" applyFont="1" applyFill="1" applyBorder="1" applyAlignment="1">
      <alignment horizontal="left" wrapText="1"/>
    </xf>
    <xf numFmtId="0" fontId="39" fillId="3" borderId="162" xfId="0" applyFont="1" applyFill="1" applyBorder="1" applyAlignment="1">
      <alignment horizontal="left" wrapText="1"/>
    </xf>
    <xf numFmtId="0" fontId="39" fillId="3" borderId="162" xfId="0" applyFont="1" applyFill="1" applyBorder="1" applyAlignment="1">
      <alignment horizontal="center" wrapText="1"/>
    </xf>
    <xf numFmtId="164" fontId="39" fillId="3" borderId="162" xfId="0" applyNumberFormat="1" applyFont="1" applyFill="1" applyBorder="1" applyAlignment="1">
      <alignment horizontal="center" wrapText="1"/>
    </xf>
    <xf numFmtId="164" fontId="39" fillId="3" borderId="163" xfId="0" applyNumberFormat="1" applyFont="1" applyFill="1" applyBorder="1" applyAlignment="1">
      <alignment horizontal="center" wrapText="1"/>
    </xf>
    <xf numFmtId="0" fontId="19" fillId="3" borderId="164" xfId="0" applyFont="1" applyFill="1" applyBorder="1" applyAlignment="1">
      <alignment horizontal="center" vertical="center"/>
    </xf>
    <xf numFmtId="44" fontId="21" fillId="0" borderId="166" xfId="0" applyNumberFormat="1" applyFont="1" applyBorder="1" applyAlignment="1">
      <alignment horizontal="center" vertical="center"/>
    </xf>
    <xf numFmtId="0" fontId="56" fillId="0" borderId="34" xfId="0" applyFont="1" applyBorder="1" applyAlignment="1">
      <alignment horizontal="center" vertical="center"/>
    </xf>
    <xf numFmtId="0" fontId="61" fillId="37" borderId="119" xfId="0" applyFont="1" applyFill="1" applyBorder="1" applyAlignment="1">
      <alignment horizontal="left" wrapText="1"/>
    </xf>
    <xf numFmtId="0" fontId="61" fillId="37" borderId="120" xfId="0" applyFont="1" applyFill="1" applyBorder="1" applyAlignment="1">
      <alignment horizontal="left" wrapText="1"/>
    </xf>
    <xf numFmtId="0" fontId="61" fillId="37" borderId="120" xfId="0" applyFont="1" applyFill="1" applyBorder="1" applyAlignment="1">
      <alignment horizontal="center" wrapText="1"/>
    </xf>
    <xf numFmtId="164" fontId="61" fillId="37" borderId="120" xfId="0" applyNumberFormat="1" applyFont="1" applyFill="1" applyBorder="1" applyAlignment="1">
      <alignment horizontal="center" wrapText="1"/>
    </xf>
    <xf numFmtId="164" fontId="61" fillId="37" borderId="121" xfId="0" applyNumberFormat="1" applyFont="1" applyFill="1" applyBorder="1" applyAlignment="1">
      <alignment horizontal="center" wrapText="1"/>
    </xf>
    <xf numFmtId="0" fontId="56" fillId="0" borderId="92" xfId="0" applyFont="1" applyBorder="1" applyAlignment="1">
      <alignment horizontal="center" vertical="center"/>
    </xf>
    <xf numFmtId="0" fontId="56" fillId="0" borderId="93" xfId="0" applyFont="1" applyBorder="1" applyAlignment="1">
      <alignment horizontal="center" vertical="center"/>
    </xf>
    <xf numFmtId="0" fontId="56" fillId="0" borderId="93" xfId="0" applyFont="1" applyBorder="1" applyAlignment="1">
      <alignment horizontal="left" vertical="center" wrapText="1"/>
    </xf>
    <xf numFmtId="0" fontId="19" fillId="37" borderId="122" xfId="0" applyFont="1" applyFill="1" applyBorder="1" applyAlignment="1">
      <alignment horizontal="center" vertical="center"/>
    </xf>
    <xf numFmtId="164" fontId="56" fillId="39" borderId="93" xfId="0" applyNumberFormat="1" applyFont="1" applyFill="1" applyBorder="1" applyAlignment="1" applyProtection="1">
      <alignment horizontal="center" vertical="center"/>
      <protection locked="0"/>
    </xf>
    <xf numFmtId="164" fontId="56" fillId="36" borderId="98" xfId="0" applyNumberFormat="1" applyFont="1" applyFill="1" applyBorder="1" applyAlignment="1" applyProtection="1">
      <alignment horizontal="center" vertical="center"/>
      <protection locked="0"/>
    </xf>
    <xf numFmtId="164" fontId="56" fillId="9" borderId="103" xfId="0" applyNumberFormat="1" applyFont="1" applyFill="1" applyBorder="1" applyAlignment="1" applyProtection="1">
      <alignment horizontal="center" vertical="center"/>
      <protection locked="0"/>
    </xf>
    <xf numFmtId="164" fontId="56" fillId="33" borderId="108" xfId="0" applyNumberFormat="1" applyFont="1" applyFill="1" applyBorder="1" applyAlignment="1" applyProtection="1">
      <alignment horizontal="center" vertical="center"/>
      <protection locked="0"/>
    </xf>
    <xf numFmtId="164" fontId="56" fillId="22" borderId="113" xfId="0" applyNumberFormat="1" applyFont="1" applyFill="1" applyBorder="1" applyAlignment="1" applyProtection="1">
      <alignment horizontal="center" vertical="center"/>
      <protection locked="0"/>
    </xf>
    <xf numFmtId="164" fontId="56" fillId="10" borderId="118" xfId="0" applyNumberFormat="1" applyFont="1" applyFill="1" applyBorder="1" applyAlignment="1" applyProtection="1">
      <alignment horizontal="center" vertical="center"/>
      <protection locked="0"/>
    </xf>
    <xf numFmtId="0" fontId="39" fillId="7" borderId="155" xfId="0" applyFont="1" applyFill="1" applyBorder="1" applyAlignment="1">
      <alignment horizontal="left" wrapText="1"/>
    </xf>
    <xf numFmtId="0" fontId="39" fillId="7" borderId="156" xfId="0" applyFont="1" applyFill="1" applyBorder="1" applyAlignment="1">
      <alignment horizontal="left" wrapText="1"/>
    </xf>
    <xf numFmtId="0" fontId="39" fillId="7" borderId="156" xfId="0" applyFont="1" applyFill="1" applyBorder="1" applyAlignment="1">
      <alignment horizontal="center" wrapText="1"/>
    </xf>
    <xf numFmtId="164" fontId="39" fillId="7" borderId="156" xfId="0" applyNumberFormat="1" applyFont="1" applyFill="1" applyBorder="1" applyAlignment="1">
      <alignment horizontal="center" wrapText="1"/>
    </xf>
    <xf numFmtId="164" fontId="39" fillId="7" borderId="157" xfId="0" applyNumberFormat="1" applyFont="1" applyFill="1" applyBorder="1" applyAlignment="1">
      <alignment horizontal="center" wrapText="1"/>
    </xf>
    <xf numFmtId="0" fontId="56" fillId="0" borderId="39" xfId="0" applyFont="1" applyBorder="1" applyAlignment="1">
      <alignment horizontal="center" vertical="center"/>
    </xf>
    <xf numFmtId="0" fontId="56" fillId="0" borderId="40" xfId="0" applyFont="1" applyBorder="1" applyAlignment="1">
      <alignment horizontal="center" vertical="center"/>
    </xf>
    <xf numFmtId="0" fontId="56" fillId="0" borderId="40" xfId="0" applyFont="1" applyBorder="1" applyAlignment="1">
      <alignment vertical="center" wrapText="1"/>
    </xf>
    <xf numFmtId="0" fontId="19" fillId="7" borderId="158" xfId="0" applyFont="1" applyFill="1" applyBorder="1" applyAlignment="1">
      <alignment horizontal="center" vertical="center"/>
    </xf>
    <xf numFmtId="44" fontId="42" fillId="0" borderId="160" xfId="0" applyNumberFormat="1" applyFont="1" applyBorder="1" applyAlignment="1">
      <alignment horizontal="center" vertical="center"/>
    </xf>
    <xf numFmtId="164" fontId="56" fillId="20" borderId="40" xfId="0" applyNumberFormat="1" applyFont="1" applyFill="1" applyBorder="1" applyAlignment="1" applyProtection="1">
      <alignment horizontal="center" vertical="center"/>
      <protection locked="0"/>
    </xf>
    <xf numFmtId="164" fontId="56" fillId="8" borderId="35" xfId="0" applyNumberFormat="1" applyFont="1" applyFill="1" applyBorder="1" applyAlignment="1" applyProtection="1">
      <alignment horizontal="center" vertical="center"/>
      <protection locked="0"/>
    </xf>
    <xf numFmtId="0" fontId="39" fillId="2" borderId="28" xfId="0" applyFont="1" applyFill="1" applyBorder="1" applyAlignment="1">
      <alignment horizontal="left" wrapText="1"/>
    </xf>
    <xf numFmtId="0" fontId="39" fillId="2" borderId="29" xfId="0" applyFont="1" applyFill="1" applyBorder="1" applyAlignment="1">
      <alignment horizontal="left" wrapText="1"/>
    </xf>
    <xf numFmtId="0" fontId="39" fillId="2" borderId="29" xfId="0" applyFont="1" applyFill="1" applyBorder="1" applyAlignment="1">
      <alignment horizontal="center" wrapText="1"/>
    </xf>
    <xf numFmtId="164" fontId="39" fillId="2" borderId="29" xfId="0" applyNumberFormat="1" applyFont="1" applyFill="1" applyBorder="1" applyAlignment="1">
      <alignment horizontal="center" wrapText="1"/>
    </xf>
    <xf numFmtId="164" fontId="39" fillId="2" borderId="30" xfId="0" applyNumberFormat="1" applyFont="1" applyFill="1" applyBorder="1" applyAlignment="1">
      <alignment horizontal="center" wrapText="1"/>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24" xfId="0" applyFont="1" applyBorder="1" applyAlignment="1">
      <alignment horizontal="left" vertical="center" wrapText="1"/>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26" xfId="0" applyFont="1" applyBorder="1" applyAlignment="1">
      <alignment horizontal="left" vertical="center" wrapText="1"/>
    </xf>
    <xf numFmtId="0" fontId="19" fillId="2" borderId="31" xfId="0" applyFont="1" applyFill="1" applyBorder="1" applyAlignment="1">
      <alignment horizontal="center" vertical="center"/>
    </xf>
    <xf numFmtId="44" fontId="41" fillId="0" borderId="33" xfId="0" applyNumberFormat="1"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left" vertical="center"/>
    </xf>
    <xf numFmtId="44" fontId="6" fillId="16" borderId="48" xfId="0" applyNumberFormat="1" applyFont="1" applyFill="1" applyBorder="1" applyAlignment="1">
      <alignment vertical="center"/>
    </xf>
    <xf numFmtId="164" fontId="56" fillId="0" borderId="167" xfId="0" applyNumberFormat="1" applyFont="1" applyBorder="1" applyAlignment="1">
      <alignment vertical="top"/>
    </xf>
    <xf numFmtId="0" fontId="28" fillId="0" borderId="20" xfId="0" applyFont="1" applyBorder="1" applyAlignment="1">
      <alignment horizontal="left" vertical="top" wrapText="1"/>
    </xf>
    <xf numFmtId="0" fontId="28" fillId="0" borderId="63" xfId="0" applyFont="1" applyBorder="1" applyAlignment="1">
      <alignment horizontal="left" vertical="top" wrapText="1"/>
    </xf>
    <xf numFmtId="0" fontId="28" fillId="0" borderId="70" xfId="0" applyFont="1" applyBorder="1" applyAlignment="1">
      <alignment horizontal="left" vertical="top" wrapText="1"/>
    </xf>
    <xf numFmtId="0" fontId="28" fillId="0" borderId="71" xfId="0" applyFont="1" applyBorder="1" applyAlignment="1">
      <alignment horizontal="left" vertical="top" wrapText="1"/>
    </xf>
    <xf numFmtId="0" fontId="28" fillId="0" borderId="18" xfId="0" applyFont="1" applyBorder="1" applyAlignment="1">
      <alignment horizontal="left" vertical="top" wrapText="1"/>
    </xf>
    <xf numFmtId="0" fontId="28" fillId="0" borderId="66" xfId="0" applyFont="1" applyBorder="1" applyAlignment="1">
      <alignment horizontal="left" vertical="top" wrapText="1"/>
    </xf>
    <xf numFmtId="14" fontId="43" fillId="0" borderId="16" xfId="0" applyNumberFormat="1" applyFont="1" applyBorder="1" applyAlignment="1" applyProtection="1">
      <alignment horizontal="center"/>
      <protection locked="0"/>
    </xf>
    <xf numFmtId="0" fontId="43" fillId="0" borderId="16" xfId="0" applyFont="1" applyBorder="1" applyAlignment="1" applyProtection="1">
      <alignment horizontal="center"/>
      <protection locked="0"/>
    </xf>
    <xf numFmtId="0" fontId="43" fillId="0" borderId="63" xfId="0" applyFont="1" applyBorder="1" applyAlignment="1" applyProtection="1">
      <alignment horizontal="center"/>
      <protection locked="0"/>
    </xf>
    <xf numFmtId="0" fontId="3" fillId="9" borderId="51"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43" fillId="0" borderId="15" xfId="0" applyFont="1" applyBorder="1" applyAlignment="1" applyProtection="1">
      <alignment horizontal="center"/>
      <protection locked="0"/>
    </xf>
    <xf numFmtId="0" fontId="43" fillId="0" borderId="62" xfId="0" applyFont="1" applyBorder="1" applyAlignment="1" applyProtection="1">
      <alignment horizontal="center"/>
      <protection locked="0"/>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53" fillId="0" borderId="60" xfId="0" applyFont="1" applyBorder="1" applyAlignment="1">
      <alignment horizontal="center" vertical="center" textRotation="90" wrapText="1"/>
    </xf>
    <xf numFmtId="0" fontId="4" fillId="36" borderId="6" xfId="0" applyFont="1" applyFill="1" applyBorder="1" applyAlignment="1">
      <alignment horizontal="center" vertical="center"/>
    </xf>
    <xf numFmtId="0" fontId="4" fillId="36" borderId="7" xfId="0" applyFont="1" applyFill="1" applyBorder="1" applyAlignment="1">
      <alignment horizontal="center" vertical="center"/>
    </xf>
    <xf numFmtId="0" fontId="54" fillId="0" borderId="60" xfId="0" applyFont="1" applyBorder="1" applyAlignment="1">
      <alignment horizontal="center" vertical="center" textRotation="90" wrapText="1"/>
    </xf>
    <xf numFmtId="0" fontId="4" fillId="39" borderId="6" xfId="0" applyFont="1" applyFill="1" applyBorder="1" applyAlignment="1">
      <alignment horizontal="center" vertical="center"/>
    </xf>
    <xf numFmtId="0" fontId="4" fillId="39" borderId="7" xfId="0" applyFont="1" applyFill="1" applyBorder="1" applyAlignment="1">
      <alignment horizontal="center" vertical="center"/>
    </xf>
    <xf numFmtId="0" fontId="34" fillId="10" borderId="47"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6" fillId="0" borderId="53" xfId="0" applyFont="1" applyBorder="1" applyAlignment="1">
      <alignment horizontal="center" vertical="center" textRotation="90" wrapText="1"/>
    </xf>
    <xf numFmtId="0" fontId="46" fillId="0" borderId="55" xfId="0" applyFont="1" applyBorder="1" applyAlignment="1">
      <alignment horizontal="center" vertical="center" textRotation="90"/>
    </xf>
    <xf numFmtId="0" fontId="46" fillId="0" borderId="59" xfId="0" applyFont="1" applyBorder="1" applyAlignment="1">
      <alignment horizontal="center" vertical="center" textRotation="90"/>
    </xf>
    <xf numFmtId="0" fontId="47" fillId="0" borderId="60" xfId="0" applyFont="1" applyBorder="1" applyAlignment="1">
      <alignment horizontal="center" vertical="center" textRotation="90" wrapText="1"/>
    </xf>
    <xf numFmtId="0" fontId="34" fillId="10" borderId="45" xfId="0" applyFont="1" applyFill="1" applyBorder="1" applyAlignment="1">
      <alignment horizontal="left" vertical="top" wrapText="1"/>
    </xf>
    <xf numFmtId="0" fontId="34" fillId="10" borderId="46" xfId="0" applyFont="1" applyFill="1" applyBorder="1" applyAlignment="1">
      <alignment horizontal="left" vertical="top" wrapText="1"/>
    </xf>
    <xf numFmtId="0" fontId="34" fillId="10" borderId="44" xfId="0" applyFont="1" applyFill="1" applyBorder="1" applyAlignment="1">
      <alignment horizontal="left" vertical="top" wrapText="1"/>
    </xf>
    <xf numFmtId="0" fontId="34" fillId="10" borderId="47" xfId="0" applyFont="1" applyFill="1" applyBorder="1" applyAlignment="1">
      <alignment horizontal="left" vertical="center"/>
    </xf>
    <xf numFmtId="0" fontId="34" fillId="10" borderId="0" xfId="0" applyFont="1" applyFill="1" applyAlignment="1">
      <alignment horizontal="left" vertical="center"/>
    </xf>
    <xf numFmtId="0" fontId="34" fillId="10" borderId="47" xfId="0" applyFont="1" applyFill="1" applyBorder="1" applyAlignment="1">
      <alignment horizontal="left" vertical="center" wrapText="1"/>
    </xf>
    <xf numFmtId="0" fontId="34" fillId="10" borderId="0" xfId="0" applyFont="1" applyFill="1" applyAlignment="1">
      <alignment horizontal="left" vertical="center" wrapText="1"/>
    </xf>
    <xf numFmtId="0" fontId="44" fillId="12" borderId="5" xfId="0" applyFont="1" applyFill="1" applyBorder="1" applyAlignment="1" applyProtection="1">
      <alignment horizontal="center"/>
      <protection locked="0"/>
    </xf>
    <xf numFmtId="0" fontId="44" fillId="12" borderId="50" xfId="0" applyFont="1" applyFill="1" applyBorder="1" applyAlignment="1" applyProtection="1">
      <alignment horizontal="center"/>
      <protection locked="0"/>
    </xf>
    <xf numFmtId="0" fontId="26" fillId="0" borderId="51" xfId="0" applyFont="1" applyBorder="1" applyAlignment="1">
      <alignment horizontal="left" vertical="top" wrapText="1"/>
    </xf>
    <xf numFmtId="0" fontId="26" fillId="0" borderId="7" xfId="0" applyFont="1" applyBorder="1" applyAlignment="1">
      <alignment horizontal="left" vertical="top" wrapText="1"/>
    </xf>
    <xf numFmtId="0" fontId="26" fillId="0" borderId="52" xfId="0" applyFont="1" applyBorder="1" applyAlignment="1">
      <alignment horizontal="left" vertical="top"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51"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52" xfId="0" applyFont="1" applyFill="1" applyBorder="1" applyAlignment="1">
      <alignment horizontal="center" vertical="center"/>
    </xf>
    <xf numFmtId="0" fontId="37" fillId="10" borderId="51" xfId="0" applyFont="1" applyFill="1" applyBorder="1" applyAlignment="1">
      <alignment horizontal="center" wrapText="1"/>
    </xf>
    <xf numFmtId="0" fontId="37" fillId="10" borderId="7" xfId="0" applyFont="1" applyFill="1" applyBorder="1" applyAlignment="1">
      <alignment horizontal="center" wrapText="1"/>
    </xf>
    <xf numFmtId="0" fontId="37" fillId="10" borderId="52" xfId="0" applyFont="1" applyFill="1" applyBorder="1" applyAlignment="1">
      <alignment horizontal="center" wrapText="1"/>
    </xf>
    <xf numFmtId="0" fontId="3" fillId="9" borderId="51" xfId="0" applyFont="1" applyFill="1" applyBorder="1" applyAlignment="1">
      <alignment horizontal="center" wrapText="1"/>
    </xf>
    <xf numFmtId="0" fontId="3" fillId="9" borderId="7" xfId="0" applyFont="1" applyFill="1" applyBorder="1" applyAlignment="1">
      <alignment horizontal="center" wrapText="1"/>
    </xf>
    <xf numFmtId="0" fontId="3" fillId="9" borderId="52" xfId="0" applyFont="1" applyFill="1" applyBorder="1" applyAlignment="1">
      <alignment horizontal="center" wrapText="1"/>
    </xf>
    <xf numFmtId="0" fontId="48" fillId="0" borderId="60"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9" fillId="0" borderId="60"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50" fillId="0" borderId="60"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51" fillId="0" borderId="60" xfId="0" applyFont="1" applyBorder="1" applyAlignment="1">
      <alignment horizontal="center" vertical="center" textRotation="90" wrapText="1"/>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52" fillId="0" borderId="60" xfId="0" applyFont="1" applyBorder="1" applyAlignment="1">
      <alignment horizontal="center" vertical="center" textRotation="90" wrapText="1"/>
    </xf>
    <xf numFmtId="0" fontId="16" fillId="10" borderId="73" xfId="0" applyFont="1" applyFill="1" applyBorder="1" applyAlignment="1">
      <alignment horizontal="left" vertical="top" wrapText="1"/>
    </xf>
    <xf numFmtId="0" fontId="16" fillId="10" borderId="74" xfId="0" applyFont="1" applyFill="1" applyBorder="1" applyAlignment="1">
      <alignment horizontal="left" vertical="top" wrapText="1"/>
    </xf>
    <xf numFmtId="0" fontId="3" fillId="9" borderId="79" xfId="0" applyFont="1" applyFill="1" applyBorder="1" applyAlignment="1">
      <alignment horizontal="center" vertical="center" wrapText="1"/>
    </xf>
    <xf numFmtId="0" fontId="3" fillId="9" borderId="81" xfId="0" applyFont="1" applyFill="1" applyBorder="1" applyAlignment="1">
      <alignment horizontal="center" vertical="center" wrapText="1"/>
    </xf>
    <xf numFmtId="0" fontId="22" fillId="0" borderId="79" xfId="0" applyFont="1" applyBorder="1" applyAlignment="1">
      <alignment horizontal="left" vertical="center" wrapText="1"/>
    </xf>
    <xf numFmtId="0" fontId="22" fillId="0" borderId="7" xfId="0" applyFont="1" applyBorder="1" applyAlignment="1">
      <alignment horizontal="left" vertical="center" wrapText="1"/>
    </xf>
    <xf numFmtId="0" fontId="22" fillId="0" borderId="81" xfId="0" applyFont="1" applyBorder="1" applyAlignment="1">
      <alignment horizontal="left" vertical="center" wrapText="1"/>
    </xf>
    <xf numFmtId="0" fontId="0" fillId="0" borderId="75" xfId="0" applyBorder="1" applyAlignment="1">
      <alignment horizontal="center"/>
    </xf>
    <xf numFmtId="0" fontId="0" fillId="0" borderId="0" xfId="0" applyAlignment="1">
      <alignment horizontal="center"/>
    </xf>
    <xf numFmtId="0" fontId="0" fillId="0" borderId="76" xfId="0" applyBorder="1" applyAlignment="1">
      <alignment horizontal="center"/>
    </xf>
    <xf numFmtId="0" fontId="17" fillId="11" borderId="75" xfId="0" applyFont="1" applyFill="1" applyBorder="1" applyAlignment="1">
      <alignment horizontal="center" wrapText="1"/>
    </xf>
    <xf numFmtId="0" fontId="17" fillId="11" borderId="0" xfId="0" applyFont="1" applyFill="1" applyAlignment="1">
      <alignment horizontal="center" wrapText="1"/>
    </xf>
    <xf numFmtId="0" fontId="17" fillId="11" borderId="76" xfId="0" applyFont="1" applyFill="1" applyBorder="1" applyAlignment="1">
      <alignment horizontal="center" wrapText="1"/>
    </xf>
    <xf numFmtId="0" fontId="21" fillId="15" borderId="79"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83"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84" xfId="0" applyFont="1" applyBorder="1" applyAlignment="1" applyProtection="1">
      <alignment horizontal="center"/>
      <protection locked="0"/>
    </xf>
    <xf numFmtId="0" fontId="28"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9" fillId="2" borderId="32" xfId="0" applyFont="1" applyFill="1" applyBorder="1" applyAlignment="1">
      <alignment horizontal="right" vertical="center"/>
    </xf>
    <xf numFmtId="0" fontId="28"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9" fillId="3" borderId="165" xfId="0" applyFont="1" applyFill="1" applyBorder="1" applyAlignment="1">
      <alignment horizontal="right" vertical="center"/>
    </xf>
    <xf numFmtId="0" fontId="28" fillId="19" borderId="4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 fillId="19" borderId="43" xfId="0" applyFont="1" applyFill="1" applyBorder="1" applyAlignment="1">
      <alignment horizontal="center" vertical="center" wrapText="1"/>
    </xf>
    <xf numFmtId="0" fontId="19" fillId="7" borderId="159" xfId="0" applyFont="1" applyFill="1" applyBorder="1" applyAlignment="1">
      <alignment horizontal="right" vertical="center"/>
    </xf>
    <xf numFmtId="0" fontId="28" fillId="29" borderId="114" xfId="0" applyFont="1" applyFill="1" applyBorder="1" applyAlignment="1">
      <alignment horizontal="center" vertical="center" wrapText="1"/>
    </xf>
    <xf numFmtId="0" fontId="1" fillId="29" borderId="115" xfId="0" applyFont="1" applyFill="1" applyBorder="1" applyAlignment="1">
      <alignment horizontal="center" vertical="center" wrapText="1"/>
    </xf>
    <xf numFmtId="0" fontId="1" fillId="29" borderId="116" xfId="0" applyFont="1" applyFill="1" applyBorder="1" applyAlignment="1">
      <alignment horizontal="center" vertical="center" wrapText="1"/>
    </xf>
    <xf numFmtId="0" fontId="19" fillId="28" borderId="153" xfId="0" applyFont="1" applyFill="1" applyBorder="1" applyAlignment="1">
      <alignment horizontal="right" vertical="center"/>
    </xf>
    <xf numFmtId="0" fontId="28" fillId="30" borderId="109" xfId="0" applyFont="1" applyFill="1" applyBorder="1" applyAlignment="1">
      <alignment horizontal="center" vertical="center" wrapText="1"/>
    </xf>
    <xf numFmtId="0" fontId="1" fillId="30" borderId="110" xfId="0" applyFont="1" applyFill="1" applyBorder="1" applyAlignment="1">
      <alignment horizontal="center" vertical="center" wrapText="1"/>
    </xf>
    <xf numFmtId="0" fontId="1" fillId="30" borderId="111" xfId="0" applyFont="1" applyFill="1" applyBorder="1" applyAlignment="1">
      <alignment horizontal="center" vertical="center" wrapText="1"/>
    </xf>
    <xf numFmtId="0" fontId="19" fillId="26" borderId="147" xfId="0" applyFont="1" applyFill="1" applyBorder="1" applyAlignment="1">
      <alignment horizontal="right" vertical="center"/>
    </xf>
    <xf numFmtId="0" fontId="28" fillId="41" borderId="104" xfId="0" applyFont="1" applyFill="1" applyBorder="1" applyAlignment="1">
      <alignment horizontal="center" vertical="center" wrapText="1"/>
    </xf>
    <xf numFmtId="0" fontId="1" fillId="41" borderId="105" xfId="0" applyFont="1" applyFill="1" applyBorder="1" applyAlignment="1">
      <alignment horizontal="center" vertical="center" wrapText="1"/>
    </xf>
    <xf numFmtId="0" fontId="1" fillId="41" borderId="106" xfId="0" applyFont="1" applyFill="1" applyBorder="1" applyAlignment="1">
      <alignment horizontal="center" vertical="center" wrapText="1"/>
    </xf>
    <xf numFmtId="0" fontId="19" fillId="31" borderId="141" xfId="0" applyFont="1" applyFill="1" applyBorder="1" applyAlignment="1">
      <alignment horizontal="right" vertical="center"/>
    </xf>
    <xf numFmtId="0" fontId="28" fillId="34" borderId="99" xfId="0" applyFont="1" applyFill="1" applyBorder="1" applyAlignment="1">
      <alignment horizontal="center" vertical="center" wrapText="1"/>
    </xf>
    <xf numFmtId="0" fontId="1" fillId="34" borderId="100" xfId="0" applyFont="1" applyFill="1" applyBorder="1" applyAlignment="1">
      <alignment horizontal="center" vertical="center" wrapText="1"/>
    </xf>
    <xf numFmtId="0" fontId="1" fillId="34" borderId="101" xfId="0" applyFont="1" applyFill="1" applyBorder="1" applyAlignment="1">
      <alignment horizontal="center" vertical="center" wrapText="1"/>
    </xf>
    <xf numFmtId="0" fontId="19" fillId="21" borderId="135" xfId="0" applyFont="1" applyFill="1" applyBorder="1" applyAlignment="1">
      <alignment horizontal="right" vertical="center"/>
    </xf>
    <xf numFmtId="0" fontId="28" fillId="40" borderId="94" xfId="0" applyFont="1" applyFill="1" applyBorder="1" applyAlignment="1">
      <alignment horizontal="center" vertical="center" wrapText="1"/>
    </xf>
    <xf numFmtId="0" fontId="1" fillId="40" borderId="95" xfId="0" applyFont="1" applyFill="1" applyBorder="1" applyAlignment="1">
      <alignment horizontal="center" vertical="center" wrapText="1"/>
    </xf>
    <xf numFmtId="0" fontId="1" fillId="40" borderId="96" xfId="0" applyFont="1" applyFill="1" applyBorder="1" applyAlignment="1">
      <alignment horizontal="center" vertical="center" wrapText="1"/>
    </xf>
    <xf numFmtId="0" fontId="19" fillId="24" borderId="129" xfId="0" applyFont="1" applyFill="1" applyBorder="1" applyAlignment="1">
      <alignment horizontal="right" vertical="center"/>
    </xf>
    <xf numFmtId="0" fontId="28" fillId="38" borderId="89" xfId="0" applyFont="1" applyFill="1" applyBorder="1" applyAlignment="1">
      <alignment horizontal="center" vertical="center" wrapText="1"/>
    </xf>
    <xf numFmtId="0" fontId="1" fillId="38" borderId="90" xfId="0" applyFont="1" applyFill="1" applyBorder="1" applyAlignment="1">
      <alignment horizontal="center" vertical="center" wrapText="1"/>
    </xf>
    <xf numFmtId="0" fontId="1" fillId="38" borderId="91" xfId="0" applyFont="1" applyFill="1" applyBorder="1" applyAlignment="1">
      <alignment horizontal="center" vertical="center" wrapText="1"/>
    </xf>
    <xf numFmtId="0" fontId="19" fillId="37" borderId="123" xfId="0" applyFont="1" applyFill="1" applyBorder="1" applyAlignment="1">
      <alignment horizontal="right" vertical="center"/>
    </xf>
    <xf numFmtId="0" fontId="43" fillId="0" borderId="17" xfId="0" applyFont="1" applyBorder="1" applyAlignment="1" applyProtection="1">
      <alignment horizontal="center"/>
      <protection locked="0"/>
    </xf>
    <xf numFmtId="0" fontId="43" fillId="0" borderId="61" xfId="0" applyFont="1" applyBorder="1" applyAlignment="1" applyProtection="1">
      <alignment horizontal="center"/>
      <protection locked="0"/>
    </xf>
    <xf numFmtId="44" fontId="63" fillId="0" borderId="124" xfId="0" applyNumberFormat="1" applyFont="1" applyBorder="1" applyAlignment="1">
      <alignment horizontal="center"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12</xdr:row>
          <xdr:rowOff>281940</xdr:rowOff>
        </xdr:from>
        <xdr:to>
          <xdr:col>3</xdr:col>
          <xdr:colOff>971550</xdr:colOff>
          <xdr:row>14</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981075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35</xdr:row>
          <xdr:rowOff>0</xdr:rowOff>
        </xdr:from>
        <xdr:to>
          <xdr:col>3</xdr:col>
          <xdr:colOff>990600</xdr:colOff>
          <xdr:row>35</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42</xdr:row>
          <xdr:rowOff>0</xdr:rowOff>
        </xdr:from>
        <xdr:to>
          <xdr:col>3</xdr:col>
          <xdr:colOff>990600</xdr:colOff>
          <xdr:row>43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49</xdr:row>
          <xdr:rowOff>0</xdr:rowOff>
        </xdr:from>
        <xdr:to>
          <xdr:col>3</xdr:col>
          <xdr:colOff>990600</xdr:colOff>
          <xdr:row>50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57</xdr:row>
          <xdr:rowOff>0</xdr:rowOff>
        </xdr:from>
        <xdr:to>
          <xdr:col>3</xdr:col>
          <xdr:colOff>990600</xdr:colOff>
          <xdr:row>58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64</xdr:row>
          <xdr:rowOff>0</xdr:rowOff>
        </xdr:from>
        <xdr:to>
          <xdr:col>3</xdr:col>
          <xdr:colOff>990600</xdr:colOff>
          <xdr:row>65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71</xdr:row>
          <xdr:rowOff>0</xdr:rowOff>
        </xdr:from>
        <xdr:to>
          <xdr:col>3</xdr:col>
          <xdr:colOff>990600</xdr:colOff>
          <xdr:row>72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ckage%201/Construction/IFB/FM_PBC_JLB_Alleys_C1607_MasterBidForm_20240318_DRAFT_Unprotected.xlsx" TargetMode="External"/><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ackage%201/Construction/IFB/PBC%20Alley%20Reconstruction%20SP%20Package%201%20No%20Unit%20Prices.xlsx" TargetMode="External"/><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9"/>
  <sheetViews>
    <sheetView showGridLines="0" tabSelected="1" zoomScaleNormal="100"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24" customHeight="1" x14ac:dyDescent="0.25">
      <c r="A1" s="313" t="s">
        <v>10</v>
      </c>
      <c r="B1" s="311"/>
      <c r="C1" s="311" t="s">
        <v>107</v>
      </c>
      <c r="D1" s="312"/>
    </row>
    <row r="2" spans="1:4" ht="24" customHeight="1" x14ac:dyDescent="0.25">
      <c r="A2" s="303" t="s">
        <v>76</v>
      </c>
      <c r="B2" s="304"/>
      <c r="C2" s="44" t="s">
        <v>80</v>
      </c>
      <c r="D2" s="46"/>
    </row>
    <row r="3" spans="1:4" ht="24" customHeight="1" x14ac:dyDescent="0.25">
      <c r="A3" s="314" t="s">
        <v>11</v>
      </c>
      <c r="B3" s="315"/>
      <c r="C3" s="38" t="s">
        <v>105</v>
      </c>
      <c r="D3" s="46"/>
    </row>
    <row r="4" spans="1:4" s="4" customFormat="1" ht="24" customHeight="1" x14ac:dyDescent="0.45">
      <c r="A4" s="316" t="s">
        <v>77</v>
      </c>
      <c r="B4" s="317"/>
      <c r="C4" s="39" t="s">
        <v>106</v>
      </c>
      <c r="D4" s="46"/>
    </row>
    <row r="5" spans="1:4" s="4" customFormat="1" ht="37.5" customHeight="1" thickBot="1" x14ac:dyDescent="0.5">
      <c r="A5" s="47" t="s">
        <v>6</v>
      </c>
      <c r="B5" s="40"/>
      <c r="C5" s="318"/>
      <c r="D5" s="319"/>
    </row>
    <row r="6" spans="1:4" s="4" customFormat="1" ht="34.5" customHeight="1" thickBot="1" x14ac:dyDescent="0.5">
      <c r="A6" s="325" t="s">
        <v>74</v>
      </c>
      <c r="B6" s="326"/>
      <c r="C6" s="326"/>
      <c r="D6" s="327"/>
    </row>
    <row r="7" spans="1:4" s="4" customFormat="1" ht="56.25" customHeight="1" thickBot="1" x14ac:dyDescent="0.5">
      <c r="A7" s="328" t="s">
        <v>180</v>
      </c>
      <c r="B7" s="329"/>
      <c r="C7" s="329"/>
      <c r="D7" s="330"/>
    </row>
    <row r="8" spans="1:4" ht="20.100000000000001" customHeight="1" x14ac:dyDescent="0.35">
      <c r="A8" s="307" t="s">
        <v>109</v>
      </c>
      <c r="B8" s="5" t="s">
        <v>1</v>
      </c>
      <c r="C8" s="6" t="s">
        <v>2</v>
      </c>
      <c r="D8" s="48" t="s">
        <v>9</v>
      </c>
    </row>
    <row r="9" spans="1:4" ht="24" customHeight="1" x14ac:dyDescent="0.35">
      <c r="A9" s="308"/>
      <c r="B9" s="7"/>
      <c r="C9" s="34" t="s">
        <v>108</v>
      </c>
      <c r="D9" s="49"/>
    </row>
    <row r="10" spans="1:4" ht="24" customHeight="1" x14ac:dyDescent="0.25">
      <c r="A10" s="308"/>
      <c r="B10" s="18">
        <v>1</v>
      </c>
      <c r="C10" s="19" t="s">
        <v>3</v>
      </c>
      <c r="D10" s="118">
        <f>SUM('22931 Arthur'!G63)</f>
        <v>0</v>
      </c>
    </row>
    <row r="11" spans="1:4" ht="24" customHeight="1" x14ac:dyDescent="0.25">
      <c r="A11" s="308"/>
      <c r="B11" s="20">
        <v>2</v>
      </c>
      <c r="C11" s="19" t="s">
        <v>4</v>
      </c>
      <c r="D11" s="50">
        <v>125000</v>
      </c>
    </row>
    <row r="12" spans="1:4" ht="24" customHeight="1" x14ac:dyDescent="0.25">
      <c r="A12" s="308"/>
      <c r="B12" s="20">
        <v>3</v>
      </c>
      <c r="C12" s="21" t="s">
        <v>8</v>
      </c>
      <c r="D12" s="51">
        <v>25000</v>
      </c>
    </row>
    <row r="13" spans="1:4" ht="24" customHeight="1" thickBot="1" x14ac:dyDescent="0.3">
      <c r="A13" s="308"/>
      <c r="B13" s="22">
        <v>4</v>
      </c>
      <c r="C13" s="35" t="s">
        <v>7</v>
      </c>
      <c r="D13" s="52">
        <f>SUM(D10:D12)</f>
        <v>150000</v>
      </c>
    </row>
    <row r="14" spans="1:4" ht="14.1" customHeight="1" thickBot="1" x14ac:dyDescent="0.3">
      <c r="A14" s="309"/>
      <c r="B14" s="323" t="s">
        <v>5</v>
      </c>
      <c r="C14" s="324"/>
      <c r="D14" s="53"/>
    </row>
    <row r="15" spans="1:4" ht="20.100000000000001" customHeight="1" thickBot="1" x14ac:dyDescent="0.4">
      <c r="A15" s="310" t="s">
        <v>110</v>
      </c>
      <c r="B15" s="8" t="s">
        <v>1</v>
      </c>
      <c r="C15" s="9" t="s">
        <v>2</v>
      </c>
      <c r="D15" s="54" t="s">
        <v>9</v>
      </c>
    </row>
    <row r="16" spans="1:4" ht="24" customHeight="1" thickBot="1" x14ac:dyDescent="0.4">
      <c r="A16" s="310"/>
      <c r="B16" s="10"/>
      <c r="C16" s="36" t="s">
        <v>116</v>
      </c>
      <c r="D16" s="55"/>
    </row>
    <row r="17" spans="1:4" ht="24" customHeight="1" thickBot="1" x14ac:dyDescent="0.3">
      <c r="A17" s="310"/>
      <c r="B17" s="18">
        <v>5</v>
      </c>
      <c r="C17" s="19" t="s">
        <v>3</v>
      </c>
      <c r="D17" s="118">
        <f>SUM('22932 Lawrence-Malden'!G63)</f>
        <v>0</v>
      </c>
    </row>
    <row r="18" spans="1:4" ht="24" customHeight="1" thickBot="1" x14ac:dyDescent="0.4">
      <c r="A18" s="310"/>
      <c r="B18" s="20">
        <v>6</v>
      </c>
      <c r="C18" s="19" t="s">
        <v>4</v>
      </c>
      <c r="D18" s="115">
        <v>75000</v>
      </c>
    </row>
    <row r="19" spans="1:4" ht="24" customHeight="1" thickBot="1" x14ac:dyDescent="0.4">
      <c r="A19" s="310"/>
      <c r="B19" s="20">
        <v>7</v>
      </c>
      <c r="C19" s="21" t="s">
        <v>8</v>
      </c>
      <c r="D19" s="116">
        <v>25000</v>
      </c>
    </row>
    <row r="20" spans="1:4" ht="24" customHeight="1" thickBot="1" x14ac:dyDescent="0.4">
      <c r="A20" s="310"/>
      <c r="B20" s="11">
        <v>8</v>
      </c>
      <c r="C20" s="12" t="s">
        <v>7</v>
      </c>
      <c r="D20" s="117">
        <f>SUM(D17:D19)</f>
        <v>100000</v>
      </c>
    </row>
    <row r="21" spans="1:4" ht="14.1" customHeight="1" thickBot="1" x14ac:dyDescent="0.3">
      <c r="A21" s="310"/>
      <c r="B21" s="305" t="s">
        <v>5</v>
      </c>
      <c r="C21" s="306"/>
      <c r="D21" s="56"/>
    </row>
    <row r="22" spans="1:4" ht="18.600000000000001" thickBot="1" x14ac:dyDescent="0.4">
      <c r="A22" s="334" t="s">
        <v>111</v>
      </c>
      <c r="B22" s="15" t="s">
        <v>1</v>
      </c>
      <c r="C22" s="16" t="s">
        <v>2</v>
      </c>
      <c r="D22" s="57" t="s">
        <v>9</v>
      </c>
    </row>
    <row r="23" spans="1:4" ht="18.600000000000001" thickBot="1" x14ac:dyDescent="0.4">
      <c r="A23" s="334"/>
      <c r="B23" s="17"/>
      <c r="C23" s="37" t="s">
        <v>117</v>
      </c>
      <c r="D23" s="58"/>
    </row>
    <row r="24" spans="1:4" ht="24" customHeight="1" thickBot="1" x14ac:dyDescent="0.3">
      <c r="A24" s="334"/>
      <c r="B24" s="18">
        <v>9</v>
      </c>
      <c r="C24" s="19" t="s">
        <v>3</v>
      </c>
      <c r="D24" s="118">
        <f>SUM('22933 Leland-Central Pk'!G63)</f>
        <v>0</v>
      </c>
    </row>
    <row r="25" spans="1:4" ht="24" customHeight="1" thickBot="1" x14ac:dyDescent="0.3">
      <c r="A25" s="334"/>
      <c r="B25" s="20">
        <v>10</v>
      </c>
      <c r="C25" s="19" t="s">
        <v>4</v>
      </c>
      <c r="D25" s="50">
        <v>95000</v>
      </c>
    </row>
    <row r="26" spans="1:4" ht="24" customHeight="1" thickBot="1" x14ac:dyDescent="0.3">
      <c r="A26" s="334"/>
      <c r="B26" s="20">
        <v>11</v>
      </c>
      <c r="C26" s="21" t="s">
        <v>8</v>
      </c>
      <c r="D26" s="51">
        <v>25000</v>
      </c>
    </row>
    <row r="27" spans="1:4" ht="24" customHeight="1" thickBot="1" x14ac:dyDescent="0.3">
      <c r="A27" s="334"/>
      <c r="B27" s="23">
        <v>12</v>
      </c>
      <c r="C27" s="24" t="s">
        <v>7</v>
      </c>
      <c r="D27" s="59">
        <f>SUM(D24:D26)</f>
        <v>120000</v>
      </c>
    </row>
    <row r="28" spans="1:4" ht="14.4" thickBot="1" x14ac:dyDescent="0.3">
      <c r="A28" s="334"/>
      <c r="B28" s="335" t="s">
        <v>5</v>
      </c>
      <c r="C28" s="336"/>
      <c r="D28" s="60"/>
    </row>
    <row r="29" spans="1:4" ht="18.600000000000001" thickBot="1" x14ac:dyDescent="0.4">
      <c r="A29" s="337" t="s">
        <v>112</v>
      </c>
      <c r="B29" s="119" t="s">
        <v>1</v>
      </c>
      <c r="C29" s="120" t="s">
        <v>2</v>
      </c>
      <c r="D29" s="121" t="s">
        <v>9</v>
      </c>
    </row>
    <row r="30" spans="1:4" ht="18.600000000000001" thickBot="1" x14ac:dyDescent="0.4">
      <c r="A30" s="337"/>
      <c r="B30" s="122"/>
      <c r="C30" s="123" t="s">
        <v>118</v>
      </c>
      <c r="D30" s="124"/>
    </row>
    <row r="31" spans="1:4" ht="18.600000000000001" thickBot="1" x14ac:dyDescent="0.3">
      <c r="A31" s="337"/>
      <c r="B31" s="18">
        <v>13</v>
      </c>
      <c r="C31" s="19" t="s">
        <v>3</v>
      </c>
      <c r="D31" s="118">
        <f>SUM('22934 Balmoral'!G63)</f>
        <v>0</v>
      </c>
    </row>
    <row r="32" spans="1:4" ht="18.75" customHeight="1" thickBot="1" x14ac:dyDescent="0.3">
      <c r="A32" s="337"/>
      <c r="B32" s="20">
        <v>14</v>
      </c>
      <c r="C32" s="19" t="s">
        <v>4</v>
      </c>
      <c r="D32" s="50">
        <v>230000</v>
      </c>
    </row>
    <row r="33" spans="1:4" ht="20.100000000000001" customHeight="1" thickBot="1" x14ac:dyDescent="0.3">
      <c r="A33" s="337"/>
      <c r="B33" s="20">
        <v>15</v>
      </c>
      <c r="C33" s="21" t="s">
        <v>8</v>
      </c>
      <c r="D33" s="51">
        <v>25000</v>
      </c>
    </row>
    <row r="34" spans="1:4" ht="20.100000000000001" customHeight="1" thickBot="1" x14ac:dyDescent="0.3">
      <c r="A34" s="337"/>
      <c r="B34" s="277">
        <v>16</v>
      </c>
      <c r="C34" s="278" t="s">
        <v>178</v>
      </c>
      <c r="D34" s="279">
        <v>5000</v>
      </c>
    </row>
    <row r="35" spans="1:4" ht="20.100000000000001" customHeight="1" thickBot="1" x14ac:dyDescent="0.3">
      <c r="A35" s="337"/>
      <c r="B35" s="125">
        <v>17</v>
      </c>
      <c r="C35" s="126" t="s">
        <v>7</v>
      </c>
      <c r="D35" s="127">
        <f>SUM(D31:D34)</f>
        <v>260000</v>
      </c>
    </row>
    <row r="36" spans="1:4" ht="20.100000000000001" customHeight="1" thickBot="1" x14ac:dyDescent="0.3">
      <c r="A36" s="337"/>
      <c r="B36" s="338" t="s">
        <v>5</v>
      </c>
      <c r="C36" s="339"/>
      <c r="D36" s="128"/>
    </row>
    <row r="37" spans="1:4" ht="19.5" customHeight="1" thickBot="1" x14ac:dyDescent="0.4">
      <c r="A37" s="340" t="s">
        <v>113</v>
      </c>
      <c r="B37" s="129" t="s">
        <v>1</v>
      </c>
      <c r="C37" s="130" t="s">
        <v>2</v>
      </c>
      <c r="D37" s="131" t="s">
        <v>9</v>
      </c>
    </row>
    <row r="38" spans="1:4" ht="20.100000000000001" customHeight="1" thickBot="1" x14ac:dyDescent="0.4">
      <c r="A38" s="340"/>
      <c r="B38" s="132"/>
      <c r="C38" s="133" t="s">
        <v>119</v>
      </c>
      <c r="D38" s="134"/>
    </row>
    <row r="39" spans="1:4" ht="20.100000000000001" customHeight="1" thickBot="1" x14ac:dyDescent="0.3">
      <c r="A39" s="340"/>
      <c r="B39" s="18">
        <v>18</v>
      </c>
      <c r="C39" s="19" t="s">
        <v>3</v>
      </c>
      <c r="D39" s="118">
        <f>SUM('22935 Wilson'!G63)</f>
        <v>0</v>
      </c>
    </row>
    <row r="40" spans="1:4" ht="18.600000000000001" thickBot="1" x14ac:dyDescent="0.3">
      <c r="A40" s="340"/>
      <c r="B40" s="20">
        <v>19</v>
      </c>
      <c r="C40" s="19" t="s">
        <v>4</v>
      </c>
      <c r="D40" s="50">
        <v>105000</v>
      </c>
    </row>
    <row r="41" spans="1:4" ht="18.600000000000001" thickBot="1" x14ac:dyDescent="0.3">
      <c r="A41" s="340"/>
      <c r="B41" s="20">
        <v>20</v>
      </c>
      <c r="C41" s="21" t="s">
        <v>8</v>
      </c>
      <c r="D41" s="51">
        <v>25000</v>
      </c>
    </row>
    <row r="42" spans="1:4" ht="18.600000000000001" thickBot="1" x14ac:dyDescent="0.3">
      <c r="A42" s="340"/>
      <c r="B42" s="135">
        <v>21</v>
      </c>
      <c r="C42" s="136" t="s">
        <v>7</v>
      </c>
      <c r="D42" s="137">
        <f>SUM(D39:D41)</f>
        <v>130000</v>
      </c>
    </row>
    <row r="43" spans="1:4" ht="14.4" thickBot="1" x14ac:dyDescent="0.3">
      <c r="A43" s="340"/>
      <c r="B43" s="341" t="s">
        <v>5</v>
      </c>
      <c r="C43" s="342"/>
      <c r="D43" s="138"/>
    </row>
    <row r="44" spans="1:4" ht="18.600000000000001" thickBot="1" x14ac:dyDescent="0.4">
      <c r="A44" s="343" t="s">
        <v>114</v>
      </c>
      <c r="B44" s="139" t="s">
        <v>1</v>
      </c>
      <c r="C44" s="140" t="s">
        <v>2</v>
      </c>
      <c r="D44" s="141" t="s">
        <v>9</v>
      </c>
    </row>
    <row r="45" spans="1:4" ht="18.600000000000001" thickBot="1" x14ac:dyDescent="0.4">
      <c r="A45" s="343"/>
      <c r="B45" s="142"/>
      <c r="C45" s="143" t="s">
        <v>120</v>
      </c>
      <c r="D45" s="144"/>
    </row>
    <row r="46" spans="1:4" ht="18.600000000000001" thickBot="1" x14ac:dyDescent="0.3">
      <c r="A46" s="343"/>
      <c r="B46" s="18">
        <v>22</v>
      </c>
      <c r="C46" s="19" t="s">
        <v>3</v>
      </c>
      <c r="D46" s="118">
        <f>SUM('22936 Berteau'!G63)</f>
        <v>0</v>
      </c>
    </row>
    <row r="47" spans="1:4" ht="18.600000000000001" thickBot="1" x14ac:dyDescent="0.3">
      <c r="A47" s="343"/>
      <c r="B47" s="20">
        <v>23</v>
      </c>
      <c r="C47" s="19" t="s">
        <v>4</v>
      </c>
      <c r="D47" s="50">
        <v>70000</v>
      </c>
    </row>
    <row r="48" spans="1:4" ht="18.600000000000001" thickBot="1" x14ac:dyDescent="0.3">
      <c r="A48" s="343"/>
      <c r="B48" s="20">
        <v>24</v>
      </c>
      <c r="C48" s="21" t="s">
        <v>8</v>
      </c>
      <c r="D48" s="51">
        <v>25000</v>
      </c>
    </row>
    <row r="49" spans="1:4" ht="18.600000000000001" thickBot="1" x14ac:dyDescent="0.3">
      <c r="A49" s="343"/>
      <c r="B49" s="145">
        <v>25</v>
      </c>
      <c r="C49" s="146" t="s">
        <v>7</v>
      </c>
      <c r="D49" s="147">
        <f>SUM(D46:D48)</f>
        <v>95000</v>
      </c>
    </row>
    <row r="50" spans="1:4" ht="14.4" thickBot="1" x14ac:dyDescent="0.3">
      <c r="A50" s="343"/>
      <c r="B50" s="344" t="s">
        <v>5</v>
      </c>
      <c r="C50" s="345"/>
      <c r="D50" s="148"/>
    </row>
    <row r="51" spans="1:4" ht="18.600000000000001" thickBot="1" x14ac:dyDescent="0.4">
      <c r="A51" s="346" t="s">
        <v>140</v>
      </c>
      <c r="B51" s="28" t="s">
        <v>1</v>
      </c>
      <c r="C51" s="29" t="s">
        <v>2</v>
      </c>
      <c r="D51" s="149" t="s">
        <v>9</v>
      </c>
    </row>
    <row r="52" spans="1:4" ht="18.600000000000001" thickBot="1" x14ac:dyDescent="0.4">
      <c r="A52" s="346"/>
      <c r="B52" s="150"/>
      <c r="C52" s="151" t="s">
        <v>141</v>
      </c>
      <c r="D52" s="152"/>
    </row>
    <row r="53" spans="1:4" ht="18.600000000000001" thickBot="1" x14ac:dyDescent="0.3">
      <c r="A53" s="346"/>
      <c r="B53" s="18">
        <v>26</v>
      </c>
      <c r="C53" s="19" t="s">
        <v>3</v>
      </c>
      <c r="D53" s="118">
        <f>SUM('22937 Leland-Eastwood'!G63)</f>
        <v>0</v>
      </c>
    </row>
    <row r="54" spans="1:4" ht="18.600000000000001" thickBot="1" x14ac:dyDescent="0.3">
      <c r="A54" s="346"/>
      <c r="B54" s="20">
        <v>27</v>
      </c>
      <c r="C54" s="19" t="s">
        <v>4</v>
      </c>
      <c r="D54" s="50">
        <v>35000</v>
      </c>
    </row>
    <row r="55" spans="1:4" ht="18.600000000000001" thickBot="1" x14ac:dyDescent="0.3">
      <c r="A55" s="346"/>
      <c r="B55" s="20">
        <v>28</v>
      </c>
      <c r="C55" s="21" t="s">
        <v>8</v>
      </c>
      <c r="D55" s="51">
        <v>25000</v>
      </c>
    </row>
    <row r="56" spans="1:4" ht="18.600000000000001" thickBot="1" x14ac:dyDescent="0.3">
      <c r="A56" s="346"/>
      <c r="B56" s="277">
        <v>29</v>
      </c>
      <c r="C56" s="278" t="s">
        <v>177</v>
      </c>
      <c r="D56" s="279">
        <v>5000</v>
      </c>
    </row>
    <row r="57" spans="1:4" ht="18.600000000000001" thickBot="1" x14ac:dyDescent="0.3">
      <c r="A57" s="346"/>
      <c r="B57" s="153">
        <v>30</v>
      </c>
      <c r="C57" s="154" t="s">
        <v>7</v>
      </c>
      <c r="D57" s="155">
        <f>SUM(D53:D56)</f>
        <v>65000</v>
      </c>
    </row>
    <row r="58" spans="1:4" ht="14.4" thickBot="1" x14ac:dyDescent="0.3">
      <c r="A58" s="346"/>
      <c r="B58" s="295" t="s">
        <v>5</v>
      </c>
      <c r="C58" s="296"/>
      <c r="D58" s="156"/>
    </row>
    <row r="59" spans="1:4" ht="18.600000000000001" thickBot="1" x14ac:dyDescent="0.4">
      <c r="A59" s="297" t="s">
        <v>115</v>
      </c>
      <c r="B59" s="157" t="s">
        <v>1</v>
      </c>
      <c r="C59" s="158" t="s">
        <v>2</v>
      </c>
      <c r="D59" s="159" t="s">
        <v>9</v>
      </c>
    </row>
    <row r="60" spans="1:4" ht="18.600000000000001" thickBot="1" x14ac:dyDescent="0.4">
      <c r="A60" s="297"/>
      <c r="B60" s="160"/>
      <c r="C60" s="161" t="s">
        <v>121</v>
      </c>
      <c r="D60" s="162"/>
    </row>
    <row r="61" spans="1:4" ht="18.600000000000001" thickBot="1" x14ac:dyDescent="0.3">
      <c r="A61" s="297"/>
      <c r="B61" s="18">
        <v>31</v>
      </c>
      <c r="C61" s="19" t="s">
        <v>3</v>
      </c>
      <c r="D61" s="118">
        <f>SUM('22938 Lawrence-Albany'!G63)</f>
        <v>0</v>
      </c>
    </row>
    <row r="62" spans="1:4" ht="18.600000000000001" thickBot="1" x14ac:dyDescent="0.3">
      <c r="A62" s="297"/>
      <c r="B62" s="20">
        <v>32</v>
      </c>
      <c r="C62" s="19" t="s">
        <v>4</v>
      </c>
      <c r="D62" s="50">
        <v>20000</v>
      </c>
    </row>
    <row r="63" spans="1:4" ht="18.600000000000001" thickBot="1" x14ac:dyDescent="0.3">
      <c r="A63" s="297"/>
      <c r="B63" s="20">
        <v>33</v>
      </c>
      <c r="C63" s="21" t="s">
        <v>8</v>
      </c>
      <c r="D63" s="51">
        <v>25000</v>
      </c>
    </row>
    <row r="64" spans="1:4" ht="18.600000000000001" thickBot="1" x14ac:dyDescent="0.3">
      <c r="A64" s="297"/>
      <c r="B64" s="163">
        <v>34</v>
      </c>
      <c r="C64" s="164" t="s">
        <v>7</v>
      </c>
      <c r="D64" s="165">
        <f>SUM(D61:D63)</f>
        <v>45000</v>
      </c>
    </row>
    <row r="65" spans="1:4" ht="14.4" thickBot="1" x14ac:dyDescent="0.3">
      <c r="A65" s="297"/>
      <c r="B65" s="298" t="s">
        <v>5</v>
      </c>
      <c r="C65" s="299"/>
      <c r="D65" s="166"/>
    </row>
    <row r="66" spans="1:4" ht="18.600000000000001" thickBot="1" x14ac:dyDescent="0.4">
      <c r="A66" s="300" t="s">
        <v>139</v>
      </c>
      <c r="B66" s="167" t="s">
        <v>1</v>
      </c>
      <c r="C66" s="168" t="s">
        <v>2</v>
      </c>
      <c r="D66" s="169" t="s">
        <v>9</v>
      </c>
    </row>
    <row r="67" spans="1:4" ht="18.600000000000001" thickBot="1" x14ac:dyDescent="0.4">
      <c r="A67" s="300"/>
      <c r="B67" s="170"/>
      <c r="C67" s="171" t="s">
        <v>122</v>
      </c>
      <c r="D67" s="172"/>
    </row>
    <row r="68" spans="1:4" ht="18.600000000000001" thickBot="1" x14ac:dyDescent="0.3">
      <c r="A68" s="300"/>
      <c r="B68" s="18">
        <v>35</v>
      </c>
      <c r="C68" s="19" t="s">
        <v>3</v>
      </c>
      <c r="D68" s="118">
        <f>SUM('22939 Argyle-Shore Channel'!G63)</f>
        <v>0</v>
      </c>
    </row>
    <row r="69" spans="1:4" ht="18.600000000000001" thickBot="1" x14ac:dyDescent="0.3">
      <c r="A69" s="300"/>
      <c r="B69" s="20">
        <v>36</v>
      </c>
      <c r="C69" s="19" t="s">
        <v>4</v>
      </c>
      <c r="D69" s="50">
        <v>60000</v>
      </c>
    </row>
    <row r="70" spans="1:4" ht="18.600000000000001" thickBot="1" x14ac:dyDescent="0.3">
      <c r="A70" s="300"/>
      <c r="B70" s="20">
        <v>37</v>
      </c>
      <c r="C70" s="21" t="s">
        <v>8</v>
      </c>
      <c r="D70" s="51">
        <v>25000</v>
      </c>
    </row>
    <row r="71" spans="1:4" ht="18.600000000000001" thickBot="1" x14ac:dyDescent="0.3">
      <c r="A71" s="300"/>
      <c r="B71" s="173">
        <v>38</v>
      </c>
      <c r="C71" s="174" t="s">
        <v>7</v>
      </c>
      <c r="D71" s="175">
        <f>SUM(D68:D70)</f>
        <v>85000</v>
      </c>
    </row>
    <row r="72" spans="1:4" ht="14.4" thickBot="1" x14ac:dyDescent="0.3">
      <c r="A72" s="300"/>
      <c r="B72" s="301" t="s">
        <v>5</v>
      </c>
      <c r="C72" s="302"/>
      <c r="D72" s="176"/>
    </row>
    <row r="73" spans="1:4" ht="18" x14ac:dyDescent="0.35">
      <c r="A73" s="61"/>
      <c r="B73" s="28" t="s">
        <v>1</v>
      </c>
      <c r="C73" s="29" t="s">
        <v>2</v>
      </c>
      <c r="D73" s="62" t="s">
        <v>36</v>
      </c>
    </row>
    <row r="74" spans="1:4" ht="20.399999999999999" x14ac:dyDescent="0.35">
      <c r="A74" s="61"/>
      <c r="B74" s="30">
        <v>39</v>
      </c>
      <c r="C74" s="31" t="s">
        <v>145</v>
      </c>
      <c r="D74" s="63">
        <f>SUM(D13+D20+D27+D35+D42+D49+D57+D64+D71)</f>
        <v>1050000</v>
      </c>
    </row>
    <row r="75" spans="1:4" ht="21" thickBot="1" x14ac:dyDescent="0.4">
      <c r="A75" s="64"/>
      <c r="B75" s="32">
        <v>40</v>
      </c>
      <c r="C75" s="33" t="s">
        <v>81</v>
      </c>
      <c r="D75" s="65">
        <f>SUM('Award Criteria Figure'!C38)</f>
        <v>1050000</v>
      </c>
    </row>
    <row r="76" spans="1:4" ht="35.25" customHeight="1" thickBot="1" x14ac:dyDescent="0.4">
      <c r="A76" s="331" t="s">
        <v>52</v>
      </c>
      <c r="B76" s="332"/>
      <c r="C76" s="332"/>
      <c r="D76" s="333"/>
    </row>
    <row r="77" spans="1:4" x14ac:dyDescent="0.25">
      <c r="A77" s="66" t="s">
        <v>43</v>
      </c>
      <c r="B77" s="293" t="s">
        <v>181</v>
      </c>
      <c r="C77" s="293"/>
      <c r="D77" s="294"/>
    </row>
    <row r="78" spans="1:4" x14ac:dyDescent="0.25">
      <c r="A78" s="66" t="s">
        <v>44</v>
      </c>
      <c r="B78" s="287" t="s">
        <v>182</v>
      </c>
      <c r="C78" s="288"/>
      <c r="D78" s="289"/>
    </row>
    <row r="79" spans="1:4" ht="14.4" thickBot="1" x14ac:dyDescent="0.3">
      <c r="A79" s="67"/>
      <c r="B79" s="402" t="s">
        <v>183</v>
      </c>
      <c r="C79" s="402"/>
      <c r="D79" s="403"/>
    </row>
    <row r="80" spans="1:4" ht="18.45" customHeight="1" thickBot="1" x14ac:dyDescent="0.3">
      <c r="A80" s="290" t="s">
        <v>28</v>
      </c>
      <c r="B80" s="291"/>
      <c r="C80" s="291"/>
      <c r="D80" s="292"/>
    </row>
    <row r="81" spans="1:4" x14ac:dyDescent="0.25">
      <c r="A81" s="68" t="s">
        <v>29</v>
      </c>
      <c r="B81" s="293"/>
      <c r="C81" s="293"/>
      <c r="D81" s="294"/>
    </row>
    <row r="82" spans="1:4" ht="14.4" thickBot="1" x14ac:dyDescent="0.3">
      <c r="A82" s="66" t="s">
        <v>30</v>
      </c>
      <c r="B82" s="287"/>
      <c r="C82" s="288"/>
      <c r="D82" s="289"/>
    </row>
    <row r="83" spans="1:4" ht="18.45" customHeight="1" thickBot="1" x14ac:dyDescent="0.3">
      <c r="A83" s="290" t="s">
        <v>31</v>
      </c>
      <c r="B83" s="291"/>
      <c r="C83" s="291"/>
      <c r="D83" s="292"/>
    </row>
    <row r="84" spans="1:4" ht="14.55" customHeight="1" thickBot="1" x14ac:dyDescent="0.3">
      <c r="A84" s="320" t="s">
        <v>138</v>
      </c>
      <c r="B84" s="321"/>
      <c r="C84" s="321"/>
      <c r="D84" s="322"/>
    </row>
    <row r="85" spans="1:4" x14ac:dyDescent="0.25">
      <c r="A85" s="69" t="s">
        <v>75</v>
      </c>
      <c r="B85" s="13" t="s">
        <v>45</v>
      </c>
      <c r="C85" s="285" t="s">
        <v>146</v>
      </c>
      <c r="D85" s="286"/>
    </row>
    <row r="86" spans="1:4" ht="27.6" x14ac:dyDescent="0.25">
      <c r="A86" s="70" t="s">
        <v>46</v>
      </c>
      <c r="B86" s="14" t="s">
        <v>47</v>
      </c>
      <c r="C86" s="281" t="s">
        <v>82</v>
      </c>
      <c r="D86" s="282"/>
    </row>
    <row r="87" spans="1:4" x14ac:dyDescent="0.25">
      <c r="A87" s="71" t="s">
        <v>48</v>
      </c>
      <c r="B87" s="14" t="s">
        <v>49</v>
      </c>
      <c r="C87" s="281" t="s">
        <v>82</v>
      </c>
      <c r="D87" s="282"/>
    </row>
    <row r="88" spans="1:4" x14ac:dyDescent="0.25">
      <c r="A88" s="72" t="s">
        <v>72</v>
      </c>
      <c r="B88" s="14" t="s">
        <v>50</v>
      </c>
      <c r="C88" s="281" t="s">
        <v>147</v>
      </c>
      <c r="D88" s="282"/>
    </row>
    <row r="89" spans="1:4" ht="28.2" thickBot="1" x14ac:dyDescent="0.3">
      <c r="A89" s="73" t="s">
        <v>73</v>
      </c>
      <c r="B89" s="74" t="s">
        <v>51</v>
      </c>
      <c r="C89" s="283" t="s">
        <v>148</v>
      </c>
      <c r="D89" s="284"/>
    </row>
  </sheetData>
  <sheetProtection algorithmName="SHA-512" hashValue="Q6v3ou+VIVxLMJtkRCwpC8hGfvy3vx+cI3aKuvWhBsbpr6LXZKjEFnyFSlozjcR2MIeuoYkmbIlpJvHWI6Yz9A==" saltValue="aHMwOtzH27APVEngy6M68Q==" spinCount="100000" sheet="1" selectLockedCells="1"/>
  <mergeCells count="40">
    <mergeCell ref="A84:D84"/>
    <mergeCell ref="A83:D83"/>
    <mergeCell ref="B14:C14"/>
    <mergeCell ref="A6:D6"/>
    <mergeCell ref="A7:D7"/>
    <mergeCell ref="A76:D76"/>
    <mergeCell ref="B77:D77"/>
    <mergeCell ref="A22:A28"/>
    <mergeCell ref="B28:C28"/>
    <mergeCell ref="A29:A36"/>
    <mergeCell ref="B36:C36"/>
    <mergeCell ref="A37:A43"/>
    <mergeCell ref="B43:C43"/>
    <mergeCell ref="A44:A50"/>
    <mergeCell ref="B50:C50"/>
    <mergeCell ref="A51:A58"/>
    <mergeCell ref="A2:B2"/>
    <mergeCell ref="B21:C21"/>
    <mergeCell ref="A8:A14"/>
    <mergeCell ref="A15:A21"/>
    <mergeCell ref="C1:D1"/>
    <mergeCell ref="A1:B1"/>
    <mergeCell ref="A3:B3"/>
    <mergeCell ref="A4:B4"/>
    <mergeCell ref="C5:D5"/>
    <mergeCell ref="B58:C58"/>
    <mergeCell ref="A59:A65"/>
    <mergeCell ref="B65:C65"/>
    <mergeCell ref="A66:A72"/>
    <mergeCell ref="B72:C72"/>
    <mergeCell ref="B78:D78"/>
    <mergeCell ref="B79:D79"/>
    <mergeCell ref="A80:D80"/>
    <mergeCell ref="B81:D81"/>
    <mergeCell ref="B82:D82"/>
    <mergeCell ref="C87:D87"/>
    <mergeCell ref="C88:D88"/>
    <mergeCell ref="C89:D89"/>
    <mergeCell ref="C85:D85"/>
    <mergeCell ref="C86:D86"/>
  </mergeCells>
  <printOptions horizontalCentered="1" verticalCentered="1"/>
  <pageMargins left="0.25" right="0.25" top="0.75" bottom="0.75" header="0.3" footer="0.3"/>
  <pageSetup scale="39" orientation="portrait" r:id="rId1"/>
  <headerFooter>
    <oddHeader>&amp;C&amp;"Arial Narrow,Bold"&amp;16B. BID FORM - CHICAGO DEPARTMENT OF TRANSPORTATION (‘CDOT’) CAPITAL PROGRAM – ALLEYS (VARIOUS LOCATIONS) – PACKAGE 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12</xdr:row>
                    <xdr:rowOff>281940</xdr:rowOff>
                  </from>
                  <to>
                    <xdr:col>3</xdr:col>
                    <xdr:colOff>967740</xdr:colOff>
                    <xdr:row>14</xdr:row>
                    <xdr:rowOff>30480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35</xdr:row>
                    <xdr:rowOff>0</xdr:rowOff>
                  </from>
                  <to>
                    <xdr:col>3</xdr:col>
                    <xdr:colOff>990600</xdr:colOff>
                    <xdr:row>35</xdr:row>
                    <xdr:rowOff>205740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42</xdr:row>
                    <xdr:rowOff>0</xdr:rowOff>
                  </from>
                  <to>
                    <xdr:col>3</xdr:col>
                    <xdr:colOff>990600</xdr:colOff>
                    <xdr:row>43</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685800</xdr:colOff>
                    <xdr:row>49</xdr:row>
                    <xdr:rowOff>0</xdr:rowOff>
                  </from>
                  <to>
                    <xdr:col>3</xdr:col>
                    <xdr:colOff>990600</xdr:colOff>
                    <xdr:row>50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685800</xdr:colOff>
                    <xdr:row>57</xdr:row>
                    <xdr:rowOff>0</xdr:rowOff>
                  </from>
                  <to>
                    <xdr:col>3</xdr:col>
                    <xdr:colOff>990600</xdr:colOff>
                    <xdr:row>58</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685800</xdr:colOff>
                    <xdr:row>64</xdr:row>
                    <xdr:rowOff>0</xdr:rowOff>
                  </from>
                  <to>
                    <xdr:col>3</xdr:col>
                    <xdr:colOff>990600</xdr:colOff>
                    <xdr:row>65</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685800</xdr:colOff>
                    <xdr:row>71</xdr:row>
                    <xdr:rowOff>0</xdr:rowOff>
                  </from>
                  <to>
                    <xdr:col>3</xdr:col>
                    <xdr:colOff>990600</xdr:colOff>
                    <xdr:row>72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0A43-0712-4ED6-92E9-E32B21130DE8}">
  <sheetPr>
    <tabColor theme="3" tint="-0.249977111117893"/>
  </sheetPr>
  <dimension ref="A1:G65"/>
  <sheetViews>
    <sheetView view="pageBreakPreview" zoomScaleNormal="100" zoomScaleSheetLayoutView="100" workbookViewId="0">
      <selection activeCell="F3"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94" t="s">
        <v>134</v>
      </c>
      <c r="B1" s="395"/>
      <c r="C1" s="395"/>
      <c r="D1" s="395"/>
      <c r="E1" s="395"/>
      <c r="F1" s="395"/>
      <c r="G1" s="396"/>
    </row>
    <row r="2" spans="1:7" s="25" customFormat="1" ht="30" customHeight="1" x14ac:dyDescent="0.2">
      <c r="A2" s="189" t="s">
        <v>42</v>
      </c>
      <c r="B2" s="190" t="str">
        <f>'[2]Original Items Condensed'!C8</f>
        <v>Code Number</v>
      </c>
      <c r="C2" s="190" t="s">
        <v>41</v>
      </c>
      <c r="D2" s="191" t="s">
        <v>40</v>
      </c>
      <c r="E2" s="191" t="s">
        <v>39</v>
      </c>
      <c r="F2" s="192" t="s">
        <v>38</v>
      </c>
      <c r="G2" s="193" t="s">
        <v>37</v>
      </c>
    </row>
    <row r="3" spans="1:7" s="25" customFormat="1" ht="24" customHeight="1" x14ac:dyDescent="0.3">
      <c r="A3" s="196">
        <v>1</v>
      </c>
      <c r="B3" s="187" t="s">
        <v>70</v>
      </c>
      <c r="C3" s="188" t="s">
        <v>69</v>
      </c>
      <c r="D3" s="187" t="s">
        <v>63</v>
      </c>
      <c r="E3" s="187">
        <v>108</v>
      </c>
      <c r="F3" s="247"/>
      <c r="G3" s="280">
        <f t="shared" ref="G3:G34" si="0">SUM(E3*F3)</f>
        <v>0</v>
      </c>
    </row>
    <row r="4" spans="1:7" s="25" customFormat="1" ht="24" customHeight="1" x14ac:dyDescent="0.3">
      <c r="A4" s="196">
        <v>2</v>
      </c>
      <c r="B4" s="187" t="s">
        <v>70</v>
      </c>
      <c r="C4" s="188" t="s">
        <v>83</v>
      </c>
      <c r="D4" s="187" t="s">
        <v>63</v>
      </c>
      <c r="E4" s="187">
        <v>7</v>
      </c>
      <c r="F4" s="247"/>
      <c r="G4" s="280">
        <f t="shared" si="0"/>
        <v>0</v>
      </c>
    </row>
    <row r="5" spans="1:7" s="25" customFormat="1" ht="24" customHeight="1" x14ac:dyDescent="0.3">
      <c r="A5" s="196">
        <v>3</v>
      </c>
      <c r="B5" s="187" t="s">
        <v>70</v>
      </c>
      <c r="C5" s="188" t="s">
        <v>58</v>
      </c>
      <c r="D5" s="187" t="s">
        <v>65</v>
      </c>
      <c r="E5" s="187">
        <v>8</v>
      </c>
      <c r="F5" s="247"/>
      <c r="G5" s="280">
        <f t="shared" si="0"/>
        <v>0</v>
      </c>
    </row>
    <row r="6" spans="1:7" s="25" customFormat="1" ht="24" customHeight="1" x14ac:dyDescent="0.3">
      <c r="A6" s="196">
        <v>4</v>
      </c>
      <c r="B6" s="187" t="s">
        <v>70</v>
      </c>
      <c r="C6" s="188" t="s">
        <v>84</v>
      </c>
      <c r="D6" s="187" t="s">
        <v>65</v>
      </c>
      <c r="E6" s="187">
        <v>105</v>
      </c>
      <c r="F6" s="247"/>
      <c r="G6" s="280">
        <f t="shared" si="0"/>
        <v>0</v>
      </c>
    </row>
    <row r="7" spans="1:7" s="25" customFormat="1" ht="24" customHeight="1" x14ac:dyDescent="0.3">
      <c r="A7" s="196">
        <v>5</v>
      </c>
      <c r="B7" s="187">
        <v>44000300</v>
      </c>
      <c r="C7" s="188" t="s">
        <v>59</v>
      </c>
      <c r="D7" s="187" t="s">
        <v>149</v>
      </c>
      <c r="E7" s="187">
        <v>44</v>
      </c>
      <c r="F7" s="247"/>
      <c r="G7" s="280">
        <f t="shared" si="0"/>
        <v>0</v>
      </c>
    </row>
    <row r="8" spans="1:7" s="25" customFormat="1" ht="24" customHeight="1" x14ac:dyDescent="0.3">
      <c r="A8" s="196">
        <v>6</v>
      </c>
      <c r="B8" s="187">
        <v>44000500</v>
      </c>
      <c r="C8" s="188" t="s">
        <v>60</v>
      </c>
      <c r="D8" s="187" t="s">
        <v>149</v>
      </c>
      <c r="E8" s="187">
        <v>35</v>
      </c>
      <c r="F8" s="247"/>
      <c r="G8" s="280">
        <f t="shared" si="0"/>
        <v>0</v>
      </c>
    </row>
    <row r="9" spans="1:7" s="25" customFormat="1" ht="24" customHeight="1" x14ac:dyDescent="0.3">
      <c r="A9" s="196">
        <v>7</v>
      </c>
      <c r="B9" s="187">
        <v>44000600</v>
      </c>
      <c r="C9" s="188" t="s">
        <v>85</v>
      </c>
      <c r="D9" s="187" t="s">
        <v>68</v>
      </c>
      <c r="E9" s="187">
        <v>125</v>
      </c>
      <c r="F9" s="247"/>
      <c r="G9" s="280">
        <f t="shared" si="0"/>
        <v>0</v>
      </c>
    </row>
    <row r="10" spans="1:7" s="25" customFormat="1" ht="24" customHeight="1" x14ac:dyDescent="0.3">
      <c r="A10" s="196">
        <v>8</v>
      </c>
      <c r="B10" s="187" t="s">
        <v>70</v>
      </c>
      <c r="C10" s="188" t="s">
        <v>86</v>
      </c>
      <c r="D10" s="187" t="s">
        <v>65</v>
      </c>
      <c r="E10" s="187">
        <v>264</v>
      </c>
      <c r="F10" s="247"/>
      <c r="G10" s="280">
        <f t="shared" si="0"/>
        <v>0</v>
      </c>
    </row>
    <row r="11" spans="1:7" s="25" customFormat="1" ht="24" customHeight="1" x14ac:dyDescent="0.3">
      <c r="A11" s="196">
        <v>9</v>
      </c>
      <c r="B11" s="187" t="s">
        <v>70</v>
      </c>
      <c r="C11" s="188" t="s">
        <v>87</v>
      </c>
      <c r="D11" s="187" t="s">
        <v>68</v>
      </c>
      <c r="E11" s="187">
        <v>79</v>
      </c>
      <c r="F11" s="247"/>
      <c r="G11" s="280">
        <f t="shared" si="0"/>
        <v>0</v>
      </c>
    </row>
    <row r="12" spans="1:7" s="25" customFormat="1" ht="24" customHeight="1" x14ac:dyDescent="0.3">
      <c r="A12" s="196">
        <v>10</v>
      </c>
      <c r="B12" s="187" t="s">
        <v>70</v>
      </c>
      <c r="C12" s="188" t="s">
        <v>57</v>
      </c>
      <c r="D12" s="187" t="s">
        <v>65</v>
      </c>
      <c r="E12" s="187">
        <v>12</v>
      </c>
      <c r="F12" s="247"/>
      <c r="G12" s="280">
        <f t="shared" si="0"/>
        <v>0</v>
      </c>
    </row>
    <row r="13" spans="1:7" s="25" customFormat="1" ht="24" customHeight="1" x14ac:dyDescent="0.3">
      <c r="A13" s="196">
        <v>11</v>
      </c>
      <c r="B13" s="187">
        <v>31101100</v>
      </c>
      <c r="C13" s="188" t="s">
        <v>88</v>
      </c>
      <c r="D13" s="187" t="s">
        <v>63</v>
      </c>
      <c r="E13" s="187">
        <v>66</v>
      </c>
      <c r="F13" s="247"/>
      <c r="G13" s="280">
        <f t="shared" si="0"/>
        <v>0</v>
      </c>
    </row>
    <row r="14" spans="1:7" s="25" customFormat="1" ht="24" customHeight="1" x14ac:dyDescent="0.3">
      <c r="A14" s="196">
        <v>12</v>
      </c>
      <c r="B14" s="187">
        <v>20800150</v>
      </c>
      <c r="C14" s="188" t="s">
        <v>53</v>
      </c>
      <c r="D14" s="187" t="s">
        <v>63</v>
      </c>
      <c r="E14" s="187">
        <v>0</v>
      </c>
      <c r="F14" s="247"/>
      <c r="G14" s="280">
        <f t="shared" si="0"/>
        <v>0</v>
      </c>
    </row>
    <row r="15" spans="1:7" s="25" customFormat="1" ht="24" customHeight="1" x14ac:dyDescent="0.3">
      <c r="A15" s="196">
        <v>13</v>
      </c>
      <c r="B15" s="187" t="s">
        <v>70</v>
      </c>
      <c r="C15" s="188" t="s">
        <v>150</v>
      </c>
      <c r="D15" s="187" t="s">
        <v>63</v>
      </c>
      <c r="E15" s="187">
        <v>0</v>
      </c>
      <c r="F15" s="247"/>
      <c r="G15" s="280">
        <f t="shared" si="0"/>
        <v>0</v>
      </c>
    </row>
    <row r="16" spans="1:7" s="25" customFormat="1" ht="24" customHeight="1" x14ac:dyDescent="0.3">
      <c r="A16" s="196">
        <v>14</v>
      </c>
      <c r="B16" s="187" t="s">
        <v>70</v>
      </c>
      <c r="C16" s="188" t="s">
        <v>151</v>
      </c>
      <c r="D16" s="187" t="s">
        <v>63</v>
      </c>
      <c r="E16" s="187">
        <v>0</v>
      </c>
      <c r="F16" s="247"/>
      <c r="G16" s="280">
        <f t="shared" si="0"/>
        <v>0</v>
      </c>
    </row>
    <row r="17" spans="1:7" s="25" customFormat="1" ht="24" customHeight="1" x14ac:dyDescent="0.3">
      <c r="A17" s="196">
        <v>15</v>
      </c>
      <c r="B17" s="187" t="s">
        <v>70</v>
      </c>
      <c r="C17" s="188" t="s">
        <v>56</v>
      </c>
      <c r="D17" s="187" t="s">
        <v>67</v>
      </c>
      <c r="E17" s="187">
        <v>20</v>
      </c>
      <c r="F17" s="247"/>
      <c r="G17" s="280">
        <f t="shared" si="0"/>
        <v>0</v>
      </c>
    </row>
    <row r="18" spans="1:7" s="25" customFormat="1" ht="24" customHeight="1" x14ac:dyDescent="0.3">
      <c r="A18" s="196">
        <v>16</v>
      </c>
      <c r="B18" s="187">
        <v>35300300</v>
      </c>
      <c r="C18" s="188" t="s">
        <v>152</v>
      </c>
      <c r="D18" s="187" t="s">
        <v>65</v>
      </c>
      <c r="E18" s="187">
        <v>2</v>
      </c>
      <c r="F18" s="247"/>
      <c r="G18" s="280">
        <f t="shared" si="0"/>
        <v>0</v>
      </c>
    </row>
    <row r="19" spans="1:7" s="25" customFormat="1" ht="24" customHeight="1" x14ac:dyDescent="0.3">
      <c r="A19" s="196">
        <v>17</v>
      </c>
      <c r="B19" s="187" t="s">
        <v>70</v>
      </c>
      <c r="C19" s="188" t="s">
        <v>153</v>
      </c>
      <c r="D19" s="187" t="s">
        <v>65</v>
      </c>
      <c r="E19" s="187">
        <v>6</v>
      </c>
      <c r="F19" s="247"/>
      <c r="G19" s="280">
        <f t="shared" si="0"/>
        <v>0</v>
      </c>
    </row>
    <row r="20" spans="1:7" s="25" customFormat="1" ht="24" customHeight="1" x14ac:dyDescent="0.3">
      <c r="A20" s="196">
        <v>18</v>
      </c>
      <c r="B20" s="187" t="s">
        <v>70</v>
      </c>
      <c r="C20" s="188" t="s">
        <v>154</v>
      </c>
      <c r="D20" s="187" t="s">
        <v>65</v>
      </c>
      <c r="E20" s="187">
        <v>264</v>
      </c>
      <c r="F20" s="247"/>
      <c r="G20" s="280">
        <f t="shared" si="0"/>
        <v>0</v>
      </c>
    </row>
    <row r="21" spans="1:7" s="25" customFormat="1" ht="24" customHeight="1" x14ac:dyDescent="0.3">
      <c r="A21" s="196">
        <v>19</v>
      </c>
      <c r="B21" s="187" t="s">
        <v>70</v>
      </c>
      <c r="C21" s="188" t="s">
        <v>155</v>
      </c>
      <c r="D21" s="187" t="s">
        <v>65</v>
      </c>
      <c r="E21" s="187">
        <v>19</v>
      </c>
      <c r="F21" s="247"/>
      <c r="G21" s="280">
        <f t="shared" si="0"/>
        <v>0</v>
      </c>
    </row>
    <row r="22" spans="1:7" s="25" customFormat="1" ht="24" customHeight="1" x14ac:dyDescent="0.3">
      <c r="A22" s="196">
        <v>20</v>
      </c>
      <c r="B22" s="187" t="s">
        <v>70</v>
      </c>
      <c r="C22" s="188" t="s">
        <v>156</v>
      </c>
      <c r="D22" s="187" t="s">
        <v>68</v>
      </c>
      <c r="E22" s="187">
        <v>79</v>
      </c>
      <c r="F22" s="247"/>
      <c r="G22" s="280">
        <f t="shared" si="0"/>
        <v>0</v>
      </c>
    </row>
    <row r="23" spans="1:7" s="25" customFormat="1" ht="24" customHeight="1" x14ac:dyDescent="0.3">
      <c r="A23" s="196">
        <v>21</v>
      </c>
      <c r="B23" s="187" t="s">
        <v>70</v>
      </c>
      <c r="C23" s="188" t="s">
        <v>157</v>
      </c>
      <c r="D23" s="187" t="s">
        <v>68</v>
      </c>
      <c r="E23" s="187">
        <v>786</v>
      </c>
      <c r="F23" s="247"/>
      <c r="G23" s="280">
        <f t="shared" si="0"/>
        <v>0</v>
      </c>
    </row>
    <row r="24" spans="1:7" s="25" customFormat="1" ht="24" customHeight="1" x14ac:dyDescent="0.3">
      <c r="A24" s="196">
        <v>22</v>
      </c>
      <c r="B24" s="187" t="s">
        <v>70</v>
      </c>
      <c r="C24" s="188" t="s">
        <v>158</v>
      </c>
      <c r="D24" s="187" t="s">
        <v>68</v>
      </c>
      <c r="E24" s="187">
        <v>0</v>
      </c>
      <c r="F24" s="247"/>
      <c r="G24" s="280">
        <f t="shared" si="0"/>
        <v>0</v>
      </c>
    </row>
    <row r="25" spans="1:7" s="25" customFormat="1" ht="24" customHeight="1" x14ac:dyDescent="0.3">
      <c r="A25" s="196">
        <v>23</v>
      </c>
      <c r="B25" s="187" t="s">
        <v>70</v>
      </c>
      <c r="C25" s="188" t="s">
        <v>89</v>
      </c>
      <c r="D25" s="187" t="s">
        <v>68</v>
      </c>
      <c r="E25" s="187">
        <v>67</v>
      </c>
      <c r="F25" s="247"/>
      <c r="G25" s="280">
        <f t="shared" si="0"/>
        <v>0</v>
      </c>
    </row>
    <row r="26" spans="1:7" s="25" customFormat="1" ht="24" customHeight="1" x14ac:dyDescent="0.3">
      <c r="A26" s="196">
        <v>24</v>
      </c>
      <c r="B26" s="187" t="s">
        <v>70</v>
      </c>
      <c r="C26" s="188" t="s">
        <v>90</v>
      </c>
      <c r="D26" s="187" t="s">
        <v>68</v>
      </c>
      <c r="E26" s="187">
        <v>58</v>
      </c>
      <c r="F26" s="247"/>
      <c r="G26" s="280">
        <f t="shared" si="0"/>
        <v>0</v>
      </c>
    </row>
    <row r="27" spans="1:7" s="25" customFormat="1" ht="24" customHeight="1" x14ac:dyDescent="0.3">
      <c r="A27" s="196">
        <v>25</v>
      </c>
      <c r="B27" s="187" t="s">
        <v>70</v>
      </c>
      <c r="C27" s="188" t="s">
        <v>159</v>
      </c>
      <c r="D27" s="187" t="s">
        <v>68</v>
      </c>
      <c r="E27" s="187">
        <v>0</v>
      </c>
      <c r="F27" s="247"/>
      <c r="G27" s="280">
        <f t="shared" si="0"/>
        <v>0</v>
      </c>
    </row>
    <row r="28" spans="1:7" s="25" customFormat="1" ht="24" customHeight="1" x14ac:dyDescent="0.3">
      <c r="A28" s="196">
        <v>26</v>
      </c>
      <c r="B28" s="187" t="s">
        <v>70</v>
      </c>
      <c r="C28" s="188" t="s">
        <v>160</v>
      </c>
      <c r="D28" s="187" t="s">
        <v>64</v>
      </c>
      <c r="E28" s="187">
        <v>48</v>
      </c>
      <c r="F28" s="247"/>
      <c r="G28" s="280">
        <f t="shared" si="0"/>
        <v>0</v>
      </c>
    </row>
    <row r="29" spans="1:7" s="25" customFormat="1" ht="24" customHeight="1" x14ac:dyDescent="0.3">
      <c r="A29" s="196">
        <v>27</v>
      </c>
      <c r="B29" s="187" t="s">
        <v>70</v>
      </c>
      <c r="C29" s="188" t="s">
        <v>161</v>
      </c>
      <c r="D29" s="187" t="s">
        <v>68</v>
      </c>
      <c r="E29" s="187">
        <v>0</v>
      </c>
      <c r="F29" s="247"/>
      <c r="G29" s="280">
        <f t="shared" si="0"/>
        <v>0</v>
      </c>
    </row>
    <row r="30" spans="1:7" s="25" customFormat="1" ht="24" customHeight="1" x14ac:dyDescent="0.3">
      <c r="A30" s="196">
        <v>28</v>
      </c>
      <c r="B30" s="187" t="s">
        <v>70</v>
      </c>
      <c r="C30" s="188" t="s">
        <v>91</v>
      </c>
      <c r="D30" s="187" t="s">
        <v>68</v>
      </c>
      <c r="E30" s="187">
        <v>57</v>
      </c>
      <c r="F30" s="247"/>
      <c r="G30" s="280">
        <f t="shared" si="0"/>
        <v>0</v>
      </c>
    </row>
    <row r="31" spans="1:7" s="25" customFormat="1" ht="24" customHeight="1" x14ac:dyDescent="0.3">
      <c r="A31" s="196">
        <v>29</v>
      </c>
      <c r="B31" s="187">
        <v>40600290</v>
      </c>
      <c r="C31" s="188" t="s">
        <v>54</v>
      </c>
      <c r="D31" s="187" t="s">
        <v>66</v>
      </c>
      <c r="E31" s="187">
        <v>9</v>
      </c>
      <c r="F31" s="247"/>
      <c r="G31" s="280">
        <f t="shared" si="0"/>
        <v>0</v>
      </c>
    </row>
    <row r="32" spans="1:7" s="25" customFormat="1" ht="24" customHeight="1" x14ac:dyDescent="0.3">
      <c r="A32" s="196">
        <v>30</v>
      </c>
      <c r="B32" s="187" t="s">
        <v>70</v>
      </c>
      <c r="C32" s="188" t="s">
        <v>162</v>
      </c>
      <c r="D32" s="187" t="s">
        <v>67</v>
      </c>
      <c r="E32" s="187">
        <v>0</v>
      </c>
      <c r="F32" s="247"/>
      <c r="G32" s="280">
        <f t="shared" si="0"/>
        <v>0</v>
      </c>
    </row>
    <row r="33" spans="1:7" s="25" customFormat="1" ht="24" customHeight="1" x14ac:dyDescent="0.3">
      <c r="A33" s="196">
        <v>31</v>
      </c>
      <c r="B33" s="187" t="s">
        <v>70</v>
      </c>
      <c r="C33" s="188" t="s">
        <v>163</v>
      </c>
      <c r="D33" s="187" t="s">
        <v>67</v>
      </c>
      <c r="E33" s="187">
        <v>3</v>
      </c>
      <c r="F33" s="247"/>
      <c r="G33" s="280">
        <f t="shared" si="0"/>
        <v>0</v>
      </c>
    </row>
    <row r="34" spans="1:7" s="25" customFormat="1" ht="24" customHeight="1" x14ac:dyDescent="0.3">
      <c r="A34" s="196">
        <v>32</v>
      </c>
      <c r="B34" s="187" t="s">
        <v>70</v>
      </c>
      <c r="C34" s="188" t="s">
        <v>164</v>
      </c>
      <c r="D34" s="187" t="s">
        <v>67</v>
      </c>
      <c r="E34" s="187">
        <v>0</v>
      </c>
      <c r="F34" s="247"/>
      <c r="G34" s="280">
        <f t="shared" si="0"/>
        <v>0</v>
      </c>
    </row>
    <row r="35" spans="1:7" s="25" customFormat="1" ht="24" customHeight="1" x14ac:dyDescent="0.3">
      <c r="A35" s="196">
        <v>33</v>
      </c>
      <c r="B35" s="187">
        <v>60600605</v>
      </c>
      <c r="C35" s="188" t="s">
        <v>55</v>
      </c>
      <c r="D35" s="187" t="s">
        <v>149</v>
      </c>
      <c r="E35" s="187">
        <v>44</v>
      </c>
      <c r="F35" s="247"/>
      <c r="G35" s="280">
        <f t="shared" ref="G35:G62" si="1">SUM(E35*F35)</f>
        <v>0</v>
      </c>
    </row>
    <row r="36" spans="1:7" s="25" customFormat="1" ht="24" customHeight="1" x14ac:dyDescent="0.3">
      <c r="A36" s="196">
        <v>34</v>
      </c>
      <c r="B36" s="187" t="s">
        <v>70</v>
      </c>
      <c r="C36" s="188" t="s">
        <v>92</v>
      </c>
      <c r="D36" s="187" t="s">
        <v>149</v>
      </c>
      <c r="E36" s="187">
        <v>26</v>
      </c>
      <c r="F36" s="247"/>
      <c r="G36" s="280">
        <f t="shared" si="1"/>
        <v>0</v>
      </c>
    </row>
    <row r="37" spans="1:7" s="25" customFormat="1" ht="24" customHeight="1" x14ac:dyDescent="0.3">
      <c r="A37" s="196">
        <v>35</v>
      </c>
      <c r="B37" s="187" t="s">
        <v>70</v>
      </c>
      <c r="C37" s="188" t="s">
        <v>93</v>
      </c>
      <c r="D37" s="187" t="s">
        <v>149</v>
      </c>
      <c r="E37" s="187">
        <v>9</v>
      </c>
      <c r="F37" s="247"/>
      <c r="G37" s="280">
        <f t="shared" si="1"/>
        <v>0</v>
      </c>
    </row>
    <row r="38" spans="1:7" s="25" customFormat="1" ht="24" customHeight="1" x14ac:dyDescent="0.3">
      <c r="A38" s="196">
        <v>36</v>
      </c>
      <c r="B38" s="187" t="s">
        <v>70</v>
      </c>
      <c r="C38" s="188" t="s">
        <v>95</v>
      </c>
      <c r="D38" s="187" t="s">
        <v>64</v>
      </c>
      <c r="E38" s="187">
        <v>0</v>
      </c>
      <c r="F38" s="247"/>
      <c r="G38" s="280">
        <f t="shared" si="1"/>
        <v>0</v>
      </c>
    </row>
    <row r="39" spans="1:7" s="25" customFormat="1" ht="24" customHeight="1" x14ac:dyDescent="0.3">
      <c r="A39" s="196">
        <v>37</v>
      </c>
      <c r="B39" s="187" t="s">
        <v>70</v>
      </c>
      <c r="C39" s="188" t="s">
        <v>94</v>
      </c>
      <c r="D39" s="187" t="s">
        <v>64</v>
      </c>
      <c r="E39" s="187">
        <v>0</v>
      </c>
      <c r="F39" s="247"/>
      <c r="G39" s="280">
        <f t="shared" si="1"/>
        <v>0</v>
      </c>
    </row>
    <row r="40" spans="1:7" s="25" customFormat="1" ht="24" customHeight="1" x14ac:dyDescent="0.3">
      <c r="A40" s="196">
        <v>38</v>
      </c>
      <c r="B40" s="187" t="s">
        <v>70</v>
      </c>
      <c r="C40" s="188" t="s">
        <v>165</v>
      </c>
      <c r="D40" s="187" t="s">
        <v>64</v>
      </c>
      <c r="E40" s="187">
        <v>0</v>
      </c>
      <c r="F40" s="247"/>
      <c r="G40" s="280">
        <f t="shared" si="1"/>
        <v>0</v>
      </c>
    </row>
    <row r="41" spans="1:7" s="25" customFormat="1" ht="24" customHeight="1" x14ac:dyDescent="0.3">
      <c r="A41" s="196">
        <v>39</v>
      </c>
      <c r="B41" s="187" t="s">
        <v>70</v>
      </c>
      <c r="C41" s="188" t="s">
        <v>61</v>
      </c>
      <c r="D41" s="187" t="s">
        <v>64</v>
      </c>
      <c r="E41" s="187">
        <v>0</v>
      </c>
      <c r="F41" s="247"/>
      <c r="G41" s="280">
        <f t="shared" si="1"/>
        <v>0</v>
      </c>
    </row>
    <row r="42" spans="1:7" s="25" customFormat="1" ht="24" customHeight="1" x14ac:dyDescent="0.3">
      <c r="A42" s="196">
        <v>40</v>
      </c>
      <c r="B42" s="187" t="s">
        <v>70</v>
      </c>
      <c r="C42" s="188" t="s">
        <v>71</v>
      </c>
      <c r="D42" s="187" t="s">
        <v>64</v>
      </c>
      <c r="E42" s="187">
        <v>0</v>
      </c>
      <c r="F42" s="247"/>
      <c r="G42" s="280">
        <f t="shared" si="1"/>
        <v>0</v>
      </c>
    </row>
    <row r="43" spans="1:7" s="25" customFormat="1" ht="24" customHeight="1" x14ac:dyDescent="0.3">
      <c r="A43" s="196">
        <v>41</v>
      </c>
      <c r="B43" s="187" t="s">
        <v>70</v>
      </c>
      <c r="C43" s="188" t="s">
        <v>96</v>
      </c>
      <c r="D43" s="187" t="s">
        <v>149</v>
      </c>
      <c r="E43" s="187">
        <v>0</v>
      </c>
      <c r="F43" s="247"/>
      <c r="G43" s="280">
        <f t="shared" si="1"/>
        <v>0</v>
      </c>
    </row>
    <row r="44" spans="1:7" s="25" customFormat="1" ht="24" customHeight="1" x14ac:dyDescent="0.3">
      <c r="A44" s="196">
        <v>42</v>
      </c>
      <c r="B44" s="187" t="s">
        <v>70</v>
      </c>
      <c r="C44" s="188" t="s">
        <v>97</v>
      </c>
      <c r="D44" s="187" t="s">
        <v>149</v>
      </c>
      <c r="E44" s="187">
        <v>0</v>
      </c>
      <c r="F44" s="247"/>
      <c r="G44" s="280">
        <f t="shared" si="1"/>
        <v>0</v>
      </c>
    </row>
    <row r="45" spans="1:7" s="25" customFormat="1" ht="24" customHeight="1" x14ac:dyDescent="0.3">
      <c r="A45" s="196">
        <v>43</v>
      </c>
      <c r="B45" s="187" t="s">
        <v>70</v>
      </c>
      <c r="C45" s="188" t="s">
        <v>166</v>
      </c>
      <c r="D45" s="187" t="s">
        <v>149</v>
      </c>
      <c r="E45" s="187">
        <v>0</v>
      </c>
      <c r="F45" s="247"/>
      <c r="G45" s="280">
        <f t="shared" si="1"/>
        <v>0</v>
      </c>
    </row>
    <row r="46" spans="1:7" s="25" customFormat="1" ht="24" customHeight="1" x14ac:dyDescent="0.3">
      <c r="A46" s="196">
        <v>44</v>
      </c>
      <c r="B46" s="187" t="s">
        <v>70</v>
      </c>
      <c r="C46" s="188" t="s">
        <v>98</v>
      </c>
      <c r="D46" s="187" t="s">
        <v>149</v>
      </c>
      <c r="E46" s="187">
        <v>0</v>
      </c>
      <c r="F46" s="247"/>
      <c r="G46" s="280">
        <f t="shared" si="1"/>
        <v>0</v>
      </c>
    </row>
    <row r="47" spans="1:7" s="25" customFormat="1" ht="24" customHeight="1" x14ac:dyDescent="0.3">
      <c r="A47" s="196">
        <v>45</v>
      </c>
      <c r="B47" s="187" t="s">
        <v>70</v>
      </c>
      <c r="C47" s="188" t="s">
        <v>167</v>
      </c>
      <c r="D47" s="187" t="s">
        <v>149</v>
      </c>
      <c r="E47" s="187">
        <v>0</v>
      </c>
      <c r="F47" s="247"/>
      <c r="G47" s="280">
        <f t="shared" si="1"/>
        <v>0</v>
      </c>
    </row>
    <row r="48" spans="1:7" s="25" customFormat="1" ht="24" customHeight="1" x14ac:dyDescent="0.3">
      <c r="A48" s="196">
        <v>46</v>
      </c>
      <c r="B48" s="187" t="s">
        <v>70</v>
      </c>
      <c r="C48" s="188" t="s">
        <v>99</v>
      </c>
      <c r="D48" s="187" t="s">
        <v>149</v>
      </c>
      <c r="E48" s="187">
        <v>0</v>
      </c>
      <c r="F48" s="247"/>
      <c r="G48" s="280">
        <f t="shared" si="1"/>
        <v>0</v>
      </c>
    </row>
    <row r="49" spans="1:7" s="25" customFormat="1" ht="24" customHeight="1" x14ac:dyDescent="0.3">
      <c r="A49" s="196">
        <v>47</v>
      </c>
      <c r="B49" s="187" t="s">
        <v>70</v>
      </c>
      <c r="C49" s="188" t="s">
        <v>168</v>
      </c>
      <c r="D49" s="187" t="s">
        <v>149</v>
      </c>
      <c r="E49" s="187">
        <v>0</v>
      </c>
      <c r="F49" s="247"/>
      <c r="G49" s="280">
        <f t="shared" si="1"/>
        <v>0</v>
      </c>
    </row>
    <row r="50" spans="1:7" s="25" customFormat="1" ht="24" customHeight="1" x14ac:dyDescent="0.3">
      <c r="A50" s="196">
        <v>48</v>
      </c>
      <c r="B50" s="187" t="s">
        <v>70</v>
      </c>
      <c r="C50" s="188" t="s">
        <v>169</v>
      </c>
      <c r="D50" s="187" t="s">
        <v>64</v>
      </c>
      <c r="E50" s="187">
        <v>0</v>
      </c>
      <c r="F50" s="247"/>
      <c r="G50" s="280">
        <f t="shared" si="1"/>
        <v>0</v>
      </c>
    </row>
    <row r="51" spans="1:7" s="25" customFormat="1" ht="24" customHeight="1" x14ac:dyDescent="0.3">
      <c r="A51" s="196">
        <v>49</v>
      </c>
      <c r="B51" s="187" t="s">
        <v>70</v>
      </c>
      <c r="C51" s="188" t="s">
        <v>170</v>
      </c>
      <c r="D51" s="187" t="s">
        <v>149</v>
      </c>
      <c r="E51" s="187">
        <v>0</v>
      </c>
      <c r="F51" s="247"/>
      <c r="G51" s="280">
        <f t="shared" si="1"/>
        <v>0</v>
      </c>
    </row>
    <row r="52" spans="1:7" s="25" customFormat="1" ht="24" customHeight="1" x14ac:dyDescent="0.3">
      <c r="A52" s="196">
        <v>50</v>
      </c>
      <c r="B52" s="187" t="s">
        <v>70</v>
      </c>
      <c r="C52" s="188" t="s">
        <v>62</v>
      </c>
      <c r="D52" s="187" t="s">
        <v>64</v>
      </c>
      <c r="E52" s="187">
        <v>0</v>
      </c>
      <c r="F52" s="247"/>
      <c r="G52" s="280">
        <f t="shared" si="1"/>
        <v>0</v>
      </c>
    </row>
    <row r="53" spans="1:7" s="25" customFormat="1" ht="24" customHeight="1" x14ac:dyDescent="0.3">
      <c r="A53" s="196">
        <v>51</v>
      </c>
      <c r="B53" s="187" t="s">
        <v>70</v>
      </c>
      <c r="C53" s="188" t="s">
        <v>171</v>
      </c>
      <c r="D53" s="187" t="s">
        <v>64</v>
      </c>
      <c r="E53" s="187">
        <v>0</v>
      </c>
      <c r="F53" s="247"/>
      <c r="G53" s="280">
        <f t="shared" si="1"/>
        <v>0</v>
      </c>
    </row>
    <row r="54" spans="1:7" s="25" customFormat="1" ht="24" customHeight="1" x14ac:dyDescent="0.3">
      <c r="A54" s="196">
        <v>52</v>
      </c>
      <c r="B54" s="187" t="s">
        <v>70</v>
      </c>
      <c r="C54" s="188" t="s">
        <v>172</v>
      </c>
      <c r="D54" s="187" t="s">
        <v>149</v>
      </c>
      <c r="E54" s="187">
        <v>0</v>
      </c>
      <c r="F54" s="247"/>
      <c r="G54" s="280">
        <f t="shared" si="1"/>
        <v>0</v>
      </c>
    </row>
    <row r="55" spans="1:7" s="25" customFormat="1" ht="24" customHeight="1" x14ac:dyDescent="0.3">
      <c r="A55" s="196">
        <v>53</v>
      </c>
      <c r="B55" s="187" t="s">
        <v>70</v>
      </c>
      <c r="C55" s="188" t="s">
        <v>100</v>
      </c>
      <c r="D55" s="187" t="s">
        <v>64</v>
      </c>
      <c r="E55" s="187">
        <v>0</v>
      </c>
      <c r="F55" s="247"/>
      <c r="G55" s="280">
        <f t="shared" si="1"/>
        <v>0</v>
      </c>
    </row>
    <row r="56" spans="1:7" s="25" customFormat="1" ht="24" customHeight="1" x14ac:dyDescent="0.3">
      <c r="A56" s="196">
        <v>54</v>
      </c>
      <c r="B56" s="187">
        <v>60100085</v>
      </c>
      <c r="C56" s="188" t="s">
        <v>101</v>
      </c>
      <c r="D56" s="187" t="s">
        <v>65</v>
      </c>
      <c r="E56" s="187">
        <v>0</v>
      </c>
      <c r="F56" s="247"/>
      <c r="G56" s="280">
        <f t="shared" si="1"/>
        <v>0</v>
      </c>
    </row>
    <row r="57" spans="1:7" s="25" customFormat="1" ht="24" customHeight="1" x14ac:dyDescent="0.3">
      <c r="A57" s="196">
        <v>55</v>
      </c>
      <c r="B57" s="187" t="s">
        <v>70</v>
      </c>
      <c r="C57" s="188" t="s">
        <v>102</v>
      </c>
      <c r="D57" s="187" t="s">
        <v>63</v>
      </c>
      <c r="E57" s="187">
        <v>2</v>
      </c>
      <c r="F57" s="247"/>
      <c r="G57" s="280">
        <f t="shared" si="1"/>
        <v>0</v>
      </c>
    </row>
    <row r="58" spans="1:7" s="25" customFormat="1" ht="24" customHeight="1" x14ac:dyDescent="0.3">
      <c r="A58" s="196">
        <v>56</v>
      </c>
      <c r="B58" s="187" t="s">
        <v>70</v>
      </c>
      <c r="C58" s="188" t="s">
        <v>173</v>
      </c>
      <c r="D58" s="187" t="s">
        <v>65</v>
      </c>
      <c r="E58" s="187">
        <v>6</v>
      </c>
      <c r="F58" s="247"/>
      <c r="G58" s="280">
        <f t="shared" si="1"/>
        <v>0</v>
      </c>
    </row>
    <row r="59" spans="1:7" s="25" customFormat="1" ht="24" customHeight="1" x14ac:dyDescent="0.3">
      <c r="A59" s="196">
        <v>57</v>
      </c>
      <c r="B59" s="187" t="s">
        <v>70</v>
      </c>
      <c r="C59" s="188" t="s">
        <v>174</v>
      </c>
      <c r="D59" s="187" t="s">
        <v>68</v>
      </c>
      <c r="E59" s="187">
        <v>32</v>
      </c>
      <c r="F59" s="247"/>
      <c r="G59" s="280">
        <f t="shared" si="1"/>
        <v>0</v>
      </c>
    </row>
    <row r="60" spans="1:7" s="25" customFormat="1" ht="24" customHeight="1" x14ac:dyDescent="0.3">
      <c r="A60" s="196">
        <v>58</v>
      </c>
      <c r="B60" s="187" t="s">
        <v>70</v>
      </c>
      <c r="C60" s="188" t="s">
        <v>103</v>
      </c>
      <c r="D60" s="187" t="s">
        <v>64</v>
      </c>
      <c r="E60" s="187">
        <v>0</v>
      </c>
      <c r="F60" s="247"/>
      <c r="G60" s="280">
        <f t="shared" si="1"/>
        <v>0</v>
      </c>
    </row>
    <row r="61" spans="1:7" s="25" customFormat="1" ht="24" customHeight="1" x14ac:dyDescent="0.3">
      <c r="A61" s="196">
        <v>59</v>
      </c>
      <c r="B61" s="187" t="s">
        <v>70</v>
      </c>
      <c r="C61" s="188" t="s">
        <v>104</v>
      </c>
      <c r="D61" s="187" t="s">
        <v>64</v>
      </c>
      <c r="E61" s="187">
        <v>0</v>
      </c>
      <c r="F61" s="247"/>
      <c r="G61" s="280">
        <f t="shared" si="1"/>
        <v>0</v>
      </c>
    </row>
    <row r="62" spans="1:7" s="25" customFormat="1" ht="24" customHeight="1" x14ac:dyDescent="0.3">
      <c r="A62" s="196">
        <v>60</v>
      </c>
      <c r="B62" s="187" t="s">
        <v>175</v>
      </c>
      <c r="C62" s="188" t="s">
        <v>176</v>
      </c>
      <c r="D62" s="187" t="s">
        <v>68</v>
      </c>
      <c r="E62" s="187">
        <v>0</v>
      </c>
      <c r="F62" s="247"/>
      <c r="G62" s="280">
        <f t="shared" si="1"/>
        <v>0</v>
      </c>
    </row>
    <row r="63" spans="1:7" ht="24" customHeight="1" thickBot="1" x14ac:dyDescent="0.35">
      <c r="A63" s="194">
        <v>61</v>
      </c>
      <c r="B63" s="397" t="s">
        <v>135</v>
      </c>
      <c r="C63" s="397"/>
      <c r="D63" s="397"/>
      <c r="E63" s="397"/>
      <c r="F63" s="397"/>
      <c r="G63" s="195">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CZFg0QmeHdOiBLHEmKTT2uV1Qc4m6E64QTAc0Ou6j+lNxgVGDuiXmDJgbt+DH3/gsKTxj9X0WtPG2CUaiJ9cEw==" saltValue="18XmNG1m4AJ6o/B9VjlP8w=="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1234-41B1-4B4F-BE94-CB26172DC5AE}">
  <sheetPr>
    <tabColor rgb="FFFFC000"/>
  </sheetPr>
  <dimension ref="A1:G65"/>
  <sheetViews>
    <sheetView view="pageBreakPreview" zoomScaleNormal="100" zoomScaleSheetLayoutView="100" workbookViewId="0">
      <selection activeCell="F62"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98" t="s">
        <v>136</v>
      </c>
      <c r="B1" s="399"/>
      <c r="C1" s="399"/>
      <c r="D1" s="399"/>
      <c r="E1" s="399"/>
      <c r="F1" s="399"/>
      <c r="G1" s="400"/>
    </row>
    <row r="2" spans="1:7" s="25" customFormat="1" ht="30" customHeight="1" x14ac:dyDescent="0.2">
      <c r="A2" s="237" t="s">
        <v>42</v>
      </c>
      <c r="B2" s="238" t="str">
        <f>'[2]Original Items Condensed'!C8</f>
        <v>Code Number</v>
      </c>
      <c r="C2" s="238" t="s">
        <v>41</v>
      </c>
      <c r="D2" s="239" t="s">
        <v>40</v>
      </c>
      <c r="E2" s="239" t="s">
        <v>39</v>
      </c>
      <c r="F2" s="240" t="s">
        <v>38</v>
      </c>
      <c r="G2" s="241" t="s">
        <v>37</v>
      </c>
    </row>
    <row r="3" spans="1:7" s="25" customFormat="1" ht="24" customHeight="1" x14ac:dyDescent="0.3">
      <c r="A3" s="242">
        <v>1</v>
      </c>
      <c r="B3" s="243" t="s">
        <v>70</v>
      </c>
      <c r="C3" s="244" t="s">
        <v>69</v>
      </c>
      <c r="D3" s="243" t="s">
        <v>63</v>
      </c>
      <c r="E3" s="243">
        <v>27</v>
      </c>
      <c r="F3" s="246"/>
      <c r="G3" s="280">
        <f>SUM(E3*F3)</f>
        <v>0</v>
      </c>
    </row>
    <row r="4" spans="1:7" s="25" customFormat="1" ht="24" customHeight="1" x14ac:dyDescent="0.3">
      <c r="A4" s="242">
        <v>2</v>
      </c>
      <c r="B4" s="243" t="s">
        <v>70</v>
      </c>
      <c r="C4" s="244" t="s">
        <v>83</v>
      </c>
      <c r="D4" s="243" t="s">
        <v>63</v>
      </c>
      <c r="E4" s="243">
        <v>475</v>
      </c>
      <c r="F4" s="246"/>
      <c r="G4" s="280">
        <f t="shared" ref="G4:G62" si="0">SUM(E4*F4)</f>
        <v>0</v>
      </c>
    </row>
    <row r="5" spans="1:7" s="25" customFormat="1" ht="24" customHeight="1" x14ac:dyDescent="0.3">
      <c r="A5" s="242">
        <v>3</v>
      </c>
      <c r="B5" s="243" t="s">
        <v>70</v>
      </c>
      <c r="C5" s="244" t="s">
        <v>58</v>
      </c>
      <c r="D5" s="243" t="s">
        <v>65</v>
      </c>
      <c r="E5" s="243">
        <v>16</v>
      </c>
      <c r="F5" s="246"/>
      <c r="G5" s="280">
        <f t="shared" si="0"/>
        <v>0</v>
      </c>
    </row>
    <row r="6" spans="1:7" s="25" customFormat="1" ht="24" customHeight="1" x14ac:dyDescent="0.3">
      <c r="A6" s="242">
        <v>4</v>
      </c>
      <c r="B6" s="243" t="s">
        <v>70</v>
      </c>
      <c r="C6" s="244" t="s">
        <v>84</v>
      </c>
      <c r="D6" s="243" t="s">
        <v>65</v>
      </c>
      <c r="E6" s="243">
        <v>116</v>
      </c>
      <c r="F6" s="246"/>
      <c r="G6" s="280">
        <f t="shared" si="0"/>
        <v>0</v>
      </c>
    </row>
    <row r="7" spans="1:7" s="25" customFormat="1" ht="24" customHeight="1" x14ac:dyDescent="0.3">
      <c r="A7" s="242">
        <v>5</v>
      </c>
      <c r="B7" s="243">
        <v>44000300</v>
      </c>
      <c r="C7" s="244" t="s">
        <v>59</v>
      </c>
      <c r="D7" s="243" t="s">
        <v>149</v>
      </c>
      <c r="E7" s="243">
        <v>90</v>
      </c>
      <c r="F7" s="246"/>
      <c r="G7" s="280">
        <f t="shared" si="0"/>
        <v>0</v>
      </c>
    </row>
    <row r="8" spans="1:7" s="25" customFormat="1" ht="24" customHeight="1" x14ac:dyDescent="0.3">
      <c r="A8" s="242">
        <v>6</v>
      </c>
      <c r="B8" s="243">
        <v>44000500</v>
      </c>
      <c r="C8" s="244" t="s">
        <v>60</v>
      </c>
      <c r="D8" s="243" t="s">
        <v>149</v>
      </c>
      <c r="E8" s="243">
        <v>72</v>
      </c>
      <c r="F8" s="246"/>
      <c r="G8" s="280">
        <f t="shared" si="0"/>
        <v>0</v>
      </c>
    </row>
    <row r="9" spans="1:7" s="25" customFormat="1" ht="24" customHeight="1" x14ac:dyDescent="0.3">
      <c r="A9" s="242">
        <v>7</v>
      </c>
      <c r="B9" s="243">
        <v>44000600</v>
      </c>
      <c r="C9" s="244" t="s">
        <v>85</v>
      </c>
      <c r="D9" s="243" t="s">
        <v>68</v>
      </c>
      <c r="E9" s="243">
        <v>430</v>
      </c>
      <c r="F9" s="246"/>
      <c r="G9" s="280">
        <f t="shared" si="0"/>
        <v>0</v>
      </c>
    </row>
    <row r="10" spans="1:7" s="25" customFormat="1" ht="24" customHeight="1" x14ac:dyDescent="0.3">
      <c r="A10" s="242">
        <v>8</v>
      </c>
      <c r="B10" s="243" t="s">
        <v>70</v>
      </c>
      <c r="C10" s="244" t="s">
        <v>86</v>
      </c>
      <c r="D10" s="243" t="s">
        <v>65</v>
      </c>
      <c r="E10" s="243">
        <v>1147</v>
      </c>
      <c r="F10" s="246"/>
      <c r="G10" s="280">
        <f t="shared" si="0"/>
        <v>0</v>
      </c>
    </row>
    <row r="11" spans="1:7" s="25" customFormat="1" ht="24" customHeight="1" x14ac:dyDescent="0.3">
      <c r="A11" s="242">
        <v>9</v>
      </c>
      <c r="B11" s="243" t="s">
        <v>70</v>
      </c>
      <c r="C11" s="244" t="s">
        <v>87</v>
      </c>
      <c r="D11" s="243" t="s">
        <v>68</v>
      </c>
      <c r="E11" s="243">
        <v>440</v>
      </c>
      <c r="F11" s="246"/>
      <c r="G11" s="280">
        <f t="shared" si="0"/>
        <v>0</v>
      </c>
    </row>
    <row r="12" spans="1:7" s="25" customFormat="1" ht="24" customHeight="1" x14ac:dyDescent="0.3">
      <c r="A12" s="242">
        <v>10</v>
      </c>
      <c r="B12" s="243" t="s">
        <v>70</v>
      </c>
      <c r="C12" s="244" t="s">
        <v>57</v>
      </c>
      <c r="D12" s="243" t="s">
        <v>65</v>
      </c>
      <c r="E12" s="243">
        <v>452</v>
      </c>
      <c r="F12" s="246"/>
      <c r="G12" s="280">
        <f t="shared" si="0"/>
        <v>0</v>
      </c>
    </row>
    <row r="13" spans="1:7" s="25" customFormat="1" ht="24" customHeight="1" x14ac:dyDescent="0.3">
      <c r="A13" s="242">
        <v>11</v>
      </c>
      <c r="B13" s="243">
        <v>31101100</v>
      </c>
      <c r="C13" s="244" t="s">
        <v>88</v>
      </c>
      <c r="D13" s="243" t="s">
        <v>63</v>
      </c>
      <c r="E13" s="243">
        <v>268</v>
      </c>
      <c r="F13" s="246"/>
      <c r="G13" s="280">
        <f t="shared" si="0"/>
        <v>0</v>
      </c>
    </row>
    <row r="14" spans="1:7" s="25" customFormat="1" ht="24" customHeight="1" x14ac:dyDescent="0.3">
      <c r="A14" s="242">
        <v>12</v>
      </c>
      <c r="B14" s="243">
        <v>20800150</v>
      </c>
      <c r="C14" s="244" t="s">
        <v>53</v>
      </c>
      <c r="D14" s="243" t="s">
        <v>63</v>
      </c>
      <c r="E14" s="243">
        <v>0</v>
      </c>
      <c r="F14" s="246"/>
      <c r="G14" s="280">
        <f t="shared" si="0"/>
        <v>0</v>
      </c>
    </row>
    <row r="15" spans="1:7" s="25" customFormat="1" ht="24" customHeight="1" x14ac:dyDescent="0.3">
      <c r="A15" s="242">
        <v>13</v>
      </c>
      <c r="B15" s="243" t="s">
        <v>70</v>
      </c>
      <c r="C15" s="244" t="s">
        <v>150</v>
      </c>
      <c r="D15" s="243" t="s">
        <v>63</v>
      </c>
      <c r="E15" s="243">
        <v>0</v>
      </c>
      <c r="F15" s="246"/>
      <c r="G15" s="280">
        <f t="shared" si="0"/>
        <v>0</v>
      </c>
    </row>
    <row r="16" spans="1:7" s="25" customFormat="1" ht="24" customHeight="1" x14ac:dyDescent="0.3">
      <c r="A16" s="242">
        <v>14</v>
      </c>
      <c r="B16" s="243" t="s">
        <v>70</v>
      </c>
      <c r="C16" s="244" t="s">
        <v>151</v>
      </c>
      <c r="D16" s="243" t="s">
        <v>63</v>
      </c>
      <c r="E16" s="243">
        <v>0</v>
      </c>
      <c r="F16" s="246"/>
      <c r="G16" s="280">
        <f t="shared" si="0"/>
        <v>0</v>
      </c>
    </row>
    <row r="17" spans="1:7" s="25" customFormat="1" ht="24" customHeight="1" x14ac:dyDescent="0.3">
      <c r="A17" s="242">
        <v>15</v>
      </c>
      <c r="B17" s="243" t="s">
        <v>70</v>
      </c>
      <c r="C17" s="244" t="s">
        <v>56</v>
      </c>
      <c r="D17" s="243" t="s">
        <v>67</v>
      </c>
      <c r="E17" s="243">
        <v>40</v>
      </c>
      <c r="F17" s="246"/>
      <c r="G17" s="280">
        <f t="shared" si="0"/>
        <v>0</v>
      </c>
    </row>
    <row r="18" spans="1:7" s="25" customFormat="1" ht="24" customHeight="1" x14ac:dyDescent="0.3">
      <c r="A18" s="242">
        <v>16</v>
      </c>
      <c r="B18" s="243">
        <v>35300300</v>
      </c>
      <c r="C18" s="244" t="s">
        <v>152</v>
      </c>
      <c r="D18" s="243" t="s">
        <v>65</v>
      </c>
      <c r="E18" s="243">
        <v>4</v>
      </c>
      <c r="F18" s="246"/>
      <c r="G18" s="280">
        <f t="shared" si="0"/>
        <v>0</v>
      </c>
    </row>
    <row r="19" spans="1:7" s="25" customFormat="1" ht="24" customHeight="1" x14ac:dyDescent="0.3">
      <c r="A19" s="242">
        <v>17</v>
      </c>
      <c r="B19" s="243" t="s">
        <v>70</v>
      </c>
      <c r="C19" s="244" t="s">
        <v>153</v>
      </c>
      <c r="D19" s="243" t="s">
        <v>65</v>
      </c>
      <c r="E19" s="243">
        <v>12</v>
      </c>
      <c r="F19" s="246"/>
      <c r="G19" s="280">
        <f t="shared" si="0"/>
        <v>0</v>
      </c>
    </row>
    <row r="20" spans="1:7" s="25" customFormat="1" ht="24" customHeight="1" x14ac:dyDescent="0.3">
      <c r="A20" s="242">
        <v>18</v>
      </c>
      <c r="B20" s="243" t="s">
        <v>70</v>
      </c>
      <c r="C20" s="244" t="s">
        <v>154</v>
      </c>
      <c r="D20" s="243" t="s">
        <v>65</v>
      </c>
      <c r="E20" s="243">
        <v>1147</v>
      </c>
      <c r="F20" s="246"/>
      <c r="G20" s="280">
        <f t="shared" si="0"/>
        <v>0</v>
      </c>
    </row>
    <row r="21" spans="1:7" s="25" customFormat="1" ht="24" customHeight="1" x14ac:dyDescent="0.3">
      <c r="A21" s="242">
        <v>19</v>
      </c>
      <c r="B21" s="243" t="s">
        <v>70</v>
      </c>
      <c r="C21" s="244" t="s">
        <v>155</v>
      </c>
      <c r="D21" s="243" t="s">
        <v>65</v>
      </c>
      <c r="E21" s="243">
        <v>39</v>
      </c>
      <c r="F21" s="246"/>
      <c r="G21" s="280">
        <f t="shared" si="0"/>
        <v>0</v>
      </c>
    </row>
    <row r="22" spans="1:7" s="25" customFormat="1" ht="24" customHeight="1" x14ac:dyDescent="0.3">
      <c r="A22" s="242">
        <v>20</v>
      </c>
      <c r="B22" s="243" t="s">
        <v>70</v>
      </c>
      <c r="C22" s="244" t="s">
        <v>156</v>
      </c>
      <c r="D22" s="243" t="s">
        <v>68</v>
      </c>
      <c r="E22" s="243">
        <v>440</v>
      </c>
      <c r="F22" s="246"/>
      <c r="G22" s="280">
        <f t="shared" si="0"/>
        <v>0</v>
      </c>
    </row>
    <row r="23" spans="1:7" s="25" customFormat="1" ht="24" customHeight="1" x14ac:dyDescent="0.3">
      <c r="A23" s="242">
        <v>21</v>
      </c>
      <c r="B23" s="243" t="s">
        <v>70</v>
      </c>
      <c r="C23" s="244" t="s">
        <v>157</v>
      </c>
      <c r="D23" s="243" t="s">
        <v>68</v>
      </c>
      <c r="E23" s="243">
        <v>700</v>
      </c>
      <c r="F23" s="246"/>
      <c r="G23" s="280">
        <f t="shared" si="0"/>
        <v>0</v>
      </c>
    </row>
    <row r="24" spans="1:7" s="25" customFormat="1" ht="24" customHeight="1" x14ac:dyDescent="0.3">
      <c r="A24" s="242">
        <v>22</v>
      </c>
      <c r="B24" s="243" t="s">
        <v>70</v>
      </c>
      <c r="C24" s="244" t="s">
        <v>158</v>
      </c>
      <c r="D24" s="243" t="s">
        <v>68</v>
      </c>
      <c r="E24" s="243">
        <v>174</v>
      </c>
      <c r="F24" s="246"/>
      <c r="G24" s="280">
        <f t="shared" si="0"/>
        <v>0</v>
      </c>
    </row>
    <row r="25" spans="1:7" s="25" customFormat="1" ht="24" customHeight="1" x14ac:dyDescent="0.3">
      <c r="A25" s="242">
        <v>23</v>
      </c>
      <c r="B25" s="243" t="s">
        <v>70</v>
      </c>
      <c r="C25" s="244" t="s">
        <v>89</v>
      </c>
      <c r="D25" s="243" t="s">
        <v>68</v>
      </c>
      <c r="E25" s="243">
        <v>142</v>
      </c>
      <c r="F25" s="246"/>
      <c r="G25" s="280">
        <f t="shared" si="0"/>
        <v>0</v>
      </c>
    </row>
    <row r="26" spans="1:7" s="25" customFormat="1" ht="24" customHeight="1" x14ac:dyDescent="0.3">
      <c r="A26" s="242">
        <v>24</v>
      </c>
      <c r="B26" s="243" t="s">
        <v>70</v>
      </c>
      <c r="C26" s="244" t="s">
        <v>90</v>
      </c>
      <c r="D26" s="243" t="s">
        <v>68</v>
      </c>
      <c r="E26" s="243">
        <v>115</v>
      </c>
      <c r="F26" s="246"/>
      <c r="G26" s="280">
        <f t="shared" si="0"/>
        <v>0</v>
      </c>
    </row>
    <row r="27" spans="1:7" s="25" customFormat="1" ht="24" customHeight="1" x14ac:dyDescent="0.3">
      <c r="A27" s="242">
        <v>25</v>
      </c>
      <c r="B27" s="243" t="s">
        <v>70</v>
      </c>
      <c r="C27" s="244" t="s">
        <v>159</v>
      </c>
      <c r="D27" s="243" t="s">
        <v>68</v>
      </c>
      <c r="E27" s="243">
        <v>0</v>
      </c>
      <c r="F27" s="246"/>
      <c r="G27" s="280">
        <f t="shared" si="0"/>
        <v>0</v>
      </c>
    </row>
    <row r="28" spans="1:7" s="25" customFormat="1" ht="24" customHeight="1" x14ac:dyDescent="0.3">
      <c r="A28" s="242">
        <v>26</v>
      </c>
      <c r="B28" s="243" t="s">
        <v>70</v>
      </c>
      <c r="C28" s="244" t="s">
        <v>160</v>
      </c>
      <c r="D28" s="243" t="s">
        <v>64</v>
      </c>
      <c r="E28" s="243">
        <v>152</v>
      </c>
      <c r="F28" s="246"/>
      <c r="G28" s="280">
        <f t="shared" si="0"/>
        <v>0</v>
      </c>
    </row>
    <row r="29" spans="1:7" s="25" customFormat="1" ht="24" customHeight="1" x14ac:dyDescent="0.3">
      <c r="A29" s="242">
        <v>27</v>
      </c>
      <c r="B29" s="243" t="s">
        <v>70</v>
      </c>
      <c r="C29" s="244" t="s">
        <v>161</v>
      </c>
      <c r="D29" s="243" t="s">
        <v>68</v>
      </c>
      <c r="E29" s="243">
        <v>0</v>
      </c>
      <c r="F29" s="246"/>
      <c r="G29" s="280">
        <f t="shared" si="0"/>
        <v>0</v>
      </c>
    </row>
    <row r="30" spans="1:7" s="25" customFormat="1" ht="24" customHeight="1" x14ac:dyDescent="0.3">
      <c r="A30" s="242">
        <v>28</v>
      </c>
      <c r="B30" s="243" t="s">
        <v>70</v>
      </c>
      <c r="C30" s="244" t="s">
        <v>91</v>
      </c>
      <c r="D30" s="243" t="s">
        <v>68</v>
      </c>
      <c r="E30" s="243">
        <v>0</v>
      </c>
      <c r="F30" s="246"/>
      <c r="G30" s="280">
        <f t="shared" si="0"/>
        <v>0</v>
      </c>
    </row>
    <row r="31" spans="1:7" s="25" customFormat="1" ht="24" customHeight="1" x14ac:dyDescent="0.3">
      <c r="A31" s="242">
        <v>29</v>
      </c>
      <c r="B31" s="243">
        <v>40600290</v>
      </c>
      <c r="C31" s="244" t="s">
        <v>54</v>
      </c>
      <c r="D31" s="243" t="s">
        <v>66</v>
      </c>
      <c r="E31" s="243">
        <v>40</v>
      </c>
      <c r="F31" s="246"/>
      <c r="G31" s="280">
        <f t="shared" si="0"/>
        <v>0</v>
      </c>
    </row>
    <row r="32" spans="1:7" s="25" customFormat="1" ht="24" customHeight="1" x14ac:dyDescent="0.3">
      <c r="A32" s="242">
        <v>30</v>
      </c>
      <c r="B32" s="243" t="s">
        <v>70</v>
      </c>
      <c r="C32" s="244" t="s">
        <v>162</v>
      </c>
      <c r="D32" s="243" t="s">
        <v>67</v>
      </c>
      <c r="E32" s="243">
        <v>3</v>
      </c>
      <c r="F32" s="246"/>
      <c r="G32" s="280">
        <f t="shared" si="0"/>
        <v>0</v>
      </c>
    </row>
    <row r="33" spans="1:7" s="25" customFormat="1" ht="24" customHeight="1" x14ac:dyDescent="0.3">
      <c r="A33" s="242">
        <v>31</v>
      </c>
      <c r="B33" s="243" t="s">
        <v>70</v>
      </c>
      <c r="C33" s="244" t="s">
        <v>163</v>
      </c>
      <c r="D33" s="243" t="s">
        <v>67</v>
      </c>
      <c r="E33" s="243">
        <v>2</v>
      </c>
      <c r="F33" s="246"/>
      <c r="G33" s="280">
        <f t="shared" si="0"/>
        <v>0</v>
      </c>
    </row>
    <row r="34" spans="1:7" s="25" customFormat="1" ht="24" customHeight="1" x14ac:dyDescent="0.3">
      <c r="A34" s="242">
        <v>32</v>
      </c>
      <c r="B34" s="243" t="s">
        <v>70</v>
      </c>
      <c r="C34" s="244" t="s">
        <v>164</v>
      </c>
      <c r="D34" s="243" t="s">
        <v>67</v>
      </c>
      <c r="E34" s="243">
        <v>6</v>
      </c>
      <c r="F34" s="246"/>
      <c r="G34" s="280">
        <f t="shared" si="0"/>
        <v>0</v>
      </c>
    </row>
    <row r="35" spans="1:7" s="25" customFormat="1" ht="24" customHeight="1" x14ac:dyDescent="0.3">
      <c r="A35" s="242">
        <v>33</v>
      </c>
      <c r="B35" s="243">
        <v>60600605</v>
      </c>
      <c r="C35" s="244" t="s">
        <v>55</v>
      </c>
      <c r="D35" s="243" t="s">
        <v>149</v>
      </c>
      <c r="E35" s="243">
        <v>90</v>
      </c>
      <c r="F35" s="246"/>
      <c r="G35" s="280">
        <f t="shared" si="0"/>
        <v>0</v>
      </c>
    </row>
    <row r="36" spans="1:7" s="25" customFormat="1" ht="24" customHeight="1" x14ac:dyDescent="0.3">
      <c r="A36" s="242">
        <v>34</v>
      </c>
      <c r="B36" s="243" t="s">
        <v>70</v>
      </c>
      <c r="C36" s="244" t="s">
        <v>92</v>
      </c>
      <c r="D36" s="243" t="s">
        <v>149</v>
      </c>
      <c r="E36" s="243">
        <v>54</v>
      </c>
      <c r="F36" s="246"/>
      <c r="G36" s="280">
        <f t="shared" si="0"/>
        <v>0</v>
      </c>
    </row>
    <row r="37" spans="1:7" s="25" customFormat="1" ht="24" customHeight="1" x14ac:dyDescent="0.3">
      <c r="A37" s="242">
        <v>35</v>
      </c>
      <c r="B37" s="243" t="s">
        <v>70</v>
      </c>
      <c r="C37" s="244" t="s">
        <v>93</v>
      </c>
      <c r="D37" s="243" t="s">
        <v>149</v>
      </c>
      <c r="E37" s="243">
        <v>18</v>
      </c>
      <c r="F37" s="246"/>
      <c r="G37" s="280">
        <f t="shared" si="0"/>
        <v>0</v>
      </c>
    </row>
    <row r="38" spans="1:7" s="25" customFormat="1" ht="24" customHeight="1" x14ac:dyDescent="0.3">
      <c r="A38" s="242">
        <v>36</v>
      </c>
      <c r="B38" s="243" t="s">
        <v>70</v>
      </c>
      <c r="C38" s="244" t="s">
        <v>95</v>
      </c>
      <c r="D38" s="243" t="s">
        <v>64</v>
      </c>
      <c r="E38" s="243">
        <v>0</v>
      </c>
      <c r="F38" s="246"/>
      <c r="G38" s="280">
        <f t="shared" si="0"/>
        <v>0</v>
      </c>
    </row>
    <row r="39" spans="1:7" s="25" customFormat="1" ht="24" customHeight="1" x14ac:dyDescent="0.3">
      <c r="A39" s="242">
        <v>37</v>
      </c>
      <c r="B39" s="243" t="s">
        <v>70</v>
      </c>
      <c r="C39" s="244" t="s">
        <v>94</v>
      </c>
      <c r="D39" s="243" t="s">
        <v>64</v>
      </c>
      <c r="E39" s="243">
        <v>0</v>
      </c>
      <c r="F39" s="246"/>
      <c r="G39" s="280">
        <f t="shared" si="0"/>
        <v>0</v>
      </c>
    </row>
    <row r="40" spans="1:7" s="25" customFormat="1" ht="24" customHeight="1" x14ac:dyDescent="0.3">
      <c r="A40" s="242">
        <v>38</v>
      </c>
      <c r="B40" s="243" t="s">
        <v>70</v>
      </c>
      <c r="C40" s="244" t="s">
        <v>165</v>
      </c>
      <c r="D40" s="243" t="s">
        <v>64</v>
      </c>
      <c r="E40" s="243">
        <v>0</v>
      </c>
      <c r="F40" s="246"/>
      <c r="G40" s="280">
        <f t="shared" si="0"/>
        <v>0</v>
      </c>
    </row>
    <row r="41" spans="1:7" s="25" customFormat="1" ht="24" customHeight="1" x14ac:dyDescent="0.3">
      <c r="A41" s="242">
        <v>39</v>
      </c>
      <c r="B41" s="243" t="s">
        <v>70</v>
      </c>
      <c r="C41" s="244" t="s">
        <v>61</v>
      </c>
      <c r="D41" s="243" t="s">
        <v>64</v>
      </c>
      <c r="E41" s="243">
        <v>0</v>
      </c>
      <c r="F41" s="246"/>
      <c r="G41" s="280">
        <f t="shared" si="0"/>
        <v>0</v>
      </c>
    </row>
    <row r="42" spans="1:7" s="25" customFormat="1" ht="24" customHeight="1" x14ac:dyDescent="0.3">
      <c r="A42" s="242">
        <v>40</v>
      </c>
      <c r="B42" s="243" t="s">
        <v>70</v>
      </c>
      <c r="C42" s="244" t="s">
        <v>71</v>
      </c>
      <c r="D42" s="243" t="s">
        <v>64</v>
      </c>
      <c r="E42" s="243">
        <v>0</v>
      </c>
      <c r="F42" s="246"/>
      <c r="G42" s="280">
        <f t="shared" si="0"/>
        <v>0</v>
      </c>
    </row>
    <row r="43" spans="1:7" s="25" customFormat="1" ht="24" customHeight="1" x14ac:dyDescent="0.3">
      <c r="A43" s="242">
        <v>41</v>
      </c>
      <c r="B43" s="243" t="s">
        <v>70</v>
      </c>
      <c r="C43" s="244" t="s">
        <v>96</v>
      </c>
      <c r="D43" s="243" t="s">
        <v>149</v>
      </c>
      <c r="E43" s="243">
        <v>0</v>
      </c>
      <c r="F43" s="246"/>
      <c r="G43" s="280">
        <f t="shared" si="0"/>
        <v>0</v>
      </c>
    </row>
    <row r="44" spans="1:7" s="25" customFormat="1" ht="24" customHeight="1" x14ac:dyDescent="0.3">
      <c r="A44" s="242">
        <v>42</v>
      </c>
      <c r="B44" s="243" t="s">
        <v>70</v>
      </c>
      <c r="C44" s="244" t="s">
        <v>97</v>
      </c>
      <c r="D44" s="243" t="s">
        <v>149</v>
      </c>
      <c r="E44" s="243">
        <v>0</v>
      </c>
      <c r="F44" s="246"/>
      <c r="G44" s="280">
        <f t="shared" si="0"/>
        <v>0</v>
      </c>
    </row>
    <row r="45" spans="1:7" s="25" customFormat="1" ht="24" customHeight="1" x14ac:dyDescent="0.3">
      <c r="A45" s="242">
        <v>43</v>
      </c>
      <c r="B45" s="243" t="s">
        <v>70</v>
      </c>
      <c r="C45" s="244" t="s">
        <v>166</v>
      </c>
      <c r="D45" s="243" t="s">
        <v>149</v>
      </c>
      <c r="E45" s="243">
        <v>0</v>
      </c>
      <c r="F45" s="246"/>
      <c r="G45" s="280">
        <f t="shared" si="0"/>
        <v>0</v>
      </c>
    </row>
    <row r="46" spans="1:7" s="25" customFormat="1" ht="24" customHeight="1" x14ac:dyDescent="0.3">
      <c r="A46" s="242">
        <v>44</v>
      </c>
      <c r="B46" s="243" t="s">
        <v>70</v>
      </c>
      <c r="C46" s="244" t="s">
        <v>98</v>
      </c>
      <c r="D46" s="243" t="s">
        <v>149</v>
      </c>
      <c r="E46" s="243">
        <v>0</v>
      </c>
      <c r="F46" s="246"/>
      <c r="G46" s="280">
        <f t="shared" si="0"/>
        <v>0</v>
      </c>
    </row>
    <row r="47" spans="1:7" s="25" customFormat="1" ht="24" customHeight="1" x14ac:dyDescent="0.3">
      <c r="A47" s="242">
        <v>45</v>
      </c>
      <c r="B47" s="243" t="s">
        <v>70</v>
      </c>
      <c r="C47" s="244" t="s">
        <v>167</v>
      </c>
      <c r="D47" s="243" t="s">
        <v>149</v>
      </c>
      <c r="E47" s="243">
        <v>0</v>
      </c>
      <c r="F47" s="246"/>
      <c r="G47" s="280">
        <f t="shared" si="0"/>
        <v>0</v>
      </c>
    </row>
    <row r="48" spans="1:7" s="25" customFormat="1" ht="24" customHeight="1" x14ac:dyDescent="0.3">
      <c r="A48" s="242">
        <v>46</v>
      </c>
      <c r="B48" s="243" t="s">
        <v>70</v>
      </c>
      <c r="C48" s="244" t="s">
        <v>99</v>
      </c>
      <c r="D48" s="243" t="s">
        <v>149</v>
      </c>
      <c r="E48" s="243">
        <v>0</v>
      </c>
      <c r="F48" s="246"/>
      <c r="G48" s="280">
        <f t="shared" si="0"/>
        <v>0</v>
      </c>
    </row>
    <row r="49" spans="1:7" s="25" customFormat="1" ht="24" customHeight="1" x14ac:dyDescent="0.3">
      <c r="A49" s="242">
        <v>47</v>
      </c>
      <c r="B49" s="243" t="s">
        <v>70</v>
      </c>
      <c r="C49" s="244" t="s">
        <v>168</v>
      </c>
      <c r="D49" s="243" t="s">
        <v>149</v>
      </c>
      <c r="E49" s="243">
        <v>0</v>
      </c>
      <c r="F49" s="246"/>
      <c r="G49" s="280">
        <f t="shared" si="0"/>
        <v>0</v>
      </c>
    </row>
    <row r="50" spans="1:7" s="25" customFormat="1" ht="24" customHeight="1" x14ac:dyDescent="0.3">
      <c r="A50" s="242">
        <v>48</v>
      </c>
      <c r="B50" s="243" t="s">
        <v>70</v>
      </c>
      <c r="C50" s="244" t="s">
        <v>169</v>
      </c>
      <c r="D50" s="243" t="s">
        <v>64</v>
      </c>
      <c r="E50" s="243">
        <v>0</v>
      </c>
      <c r="F50" s="246"/>
      <c r="G50" s="280">
        <f t="shared" si="0"/>
        <v>0</v>
      </c>
    </row>
    <row r="51" spans="1:7" s="25" customFormat="1" ht="24" customHeight="1" x14ac:dyDescent="0.3">
      <c r="A51" s="242">
        <v>49</v>
      </c>
      <c r="B51" s="243" t="s">
        <v>70</v>
      </c>
      <c r="C51" s="244" t="s">
        <v>170</v>
      </c>
      <c r="D51" s="243" t="s">
        <v>149</v>
      </c>
      <c r="E51" s="243">
        <v>0</v>
      </c>
      <c r="F51" s="246"/>
      <c r="G51" s="280">
        <f t="shared" si="0"/>
        <v>0</v>
      </c>
    </row>
    <row r="52" spans="1:7" s="25" customFormat="1" ht="24" customHeight="1" x14ac:dyDescent="0.3">
      <c r="A52" s="242">
        <v>50</v>
      </c>
      <c r="B52" s="243" t="s">
        <v>70</v>
      </c>
      <c r="C52" s="244" t="s">
        <v>62</v>
      </c>
      <c r="D52" s="243" t="s">
        <v>64</v>
      </c>
      <c r="E52" s="243">
        <v>0</v>
      </c>
      <c r="F52" s="246"/>
      <c r="G52" s="280">
        <f t="shared" si="0"/>
        <v>0</v>
      </c>
    </row>
    <row r="53" spans="1:7" s="25" customFormat="1" ht="24" customHeight="1" x14ac:dyDescent="0.3">
      <c r="A53" s="242">
        <v>51</v>
      </c>
      <c r="B53" s="243" t="s">
        <v>70</v>
      </c>
      <c r="C53" s="244" t="s">
        <v>171</v>
      </c>
      <c r="D53" s="243" t="s">
        <v>64</v>
      </c>
      <c r="E53" s="243">
        <v>0</v>
      </c>
      <c r="F53" s="246"/>
      <c r="G53" s="280">
        <f t="shared" si="0"/>
        <v>0</v>
      </c>
    </row>
    <row r="54" spans="1:7" s="25" customFormat="1" ht="24" customHeight="1" x14ac:dyDescent="0.3">
      <c r="A54" s="242">
        <v>52</v>
      </c>
      <c r="B54" s="243" t="s">
        <v>70</v>
      </c>
      <c r="C54" s="244" t="s">
        <v>172</v>
      </c>
      <c r="D54" s="243" t="s">
        <v>149</v>
      </c>
      <c r="E54" s="243">
        <v>0</v>
      </c>
      <c r="F54" s="246"/>
      <c r="G54" s="280">
        <f t="shared" si="0"/>
        <v>0</v>
      </c>
    </row>
    <row r="55" spans="1:7" s="25" customFormat="1" ht="24" customHeight="1" x14ac:dyDescent="0.3">
      <c r="A55" s="242">
        <v>53</v>
      </c>
      <c r="B55" s="243" t="s">
        <v>70</v>
      </c>
      <c r="C55" s="244" t="s">
        <v>100</v>
      </c>
      <c r="D55" s="243" t="s">
        <v>64</v>
      </c>
      <c r="E55" s="243">
        <v>0</v>
      </c>
      <c r="F55" s="246"/>
      <c r="G55" s="280">
        <f t="shared" si="0"/>
        <v>0</v>
      </c>
    </row>
    <row r="56" spans="1:7" s="25" customFormat="1" ht="24" customHeight="1" x14ac:dyDescent="0.3">
      <c r="A56" s="242">
        <v>54</v>
      </c>
      <c r="B56" s="243">
        <v>60100085</v>
      </c>
      <c r="C56" s="244" t="s">
        <v>101</v>
      </c>
      <c r="D56" s="243" t="s">
        <v>65</v>
      </c>
      <c r="E56" s="243">
        <v>0</v>
      </c>
      <c r="F56" s="246"/>
      <c r="G56" s="280">
        <f t="shared" si="0"/>
        <v>0</v>
      </c>
    </row>
    <row r="57" spans="1:7" s="25" customFormat="1" ht="24" customHeight="1" x14ac:dyDescent="0.3">
      <c r="A57" s="242">
        <v>55</v>
      </c>
      <c r="B57" s="243" t="s">
        <v>70</v>
      </c>
      <c r="C57" s="244" t="s">
        <v>102</v>
      </c>
      <c r="D57" s="243" t="s">
        <v>63</v>
      </c>
      <c r="E57" s="243">
        <v>3</v>
      </c>
      <c r="F57" s="246"/>
      <c r="G57" s="280">
        <f t="shared" si="0"/>
        <v>0</v>
      </c>
    </row>
    <row r="58" spans="1:7" s="25" customFormat="1" ht="24" customHeight="1" x14ac:dyDescent="0.3">
      <c r="A58" s="242">
        <v>56</v>
      </c>
      <c r="B58" s="243" t="s">
        <v>70</v>
      </c>
      <c r="C58" s="244" t="s">
        <v>173</v>
      </c>
      <c r="D58" s="243" t="s">
        <v>65</v>
      </c>
      <c r="E58" s="243">
        <v>12</v>
      </c>
      <c r="F58" s="246"/>
      <c r="G58" s="280">
        <f t="shared" si="0"/>
        <v>0</v>
      </c>
    </row>
    <row r="59" spans="1:7" s="25" customFormat="1" ht="24" customHeight="1" x14ac:dyDescent="0.3">
      <c r="A59" s="242">
        <v>57</v>
      </c>
      <c r="B59" s="243" t="s">
        <v>70</v>
      </c>
      <c r="C59" s="244" t="s">
        <v>174</v>
      </c>
      <c r="D59" s="243" t="s">
        <v>68</v>
      </c>
      <c r="E59" s="243">
        <v>0</v>
      </c>
      <c r="F59" s="246"/>
      <c r="G59" s="280">
        <f t="shared" si="0"/>
        <v>0</v>
      </c>
    </row>
    <row r="60" spans="1:7" s="25" customFormat="1" ht="24" customHeight="1" x14ac:dyDescent="0.3">
      <c r="A60" s="242">
        <v>58</v>
      </c>
      <c r="B60" s="243" t="s">
        <v>70</v>
      </c>
      <c r="C60" s="244" t="s">
        <v>103</v>
      </c>
      <c r="D60" s="243" t="s">
        <v>64</v>
      </c>
      <c r="E60" s="243">
        <v>0</v>
      </c>
      <c r="F60" s="246"/>
      <c r="G60" s="280">
        <f t="shared" si="0"/>
        <v>0</v>
      </c>
    </row>
    <row r="61" spans="1:7" s="25" customFormat="1" ht="24" customHeight="1" x14ac:dyDescent="0.3">
      <c r="A61" s="242">
        <v>59</v>
      </c>
      <c r="B61" s="243" t="s">
        <v>70</v>
      </c>
      <c r="C61" s="244" t="s">
        <v>104</v>
      </c>
      <c r="D61" s="243" t="s">
        <v>64</v>
      </c>
      <c r="E61" s="243">
        <v>0</v>
      </c>
      <c r="F61" s="246"/>
      <c r="G61" s="280">
        <f t="shared" si="0"/>
        <v>0</v>
      </c>
    </row>
    <row r="62" spans="1:7" s="25" customFormat="1" ht="24" customHeight="1" x14ac:dyDescent="0.3">
      <c r="A62" s="242">
        <v>60</v>
      </c>
      <c r="B62" s="243" t="s">
        <v>175</v>
      </c>
      <c r="C62" s="244" t="s">
        <v>176</v>
      </c>
      <c r="D62" s="243" t="s">
        <v>68</v>
      </c>
      <c r="E62" s="243">
        <v>0</v>
      </c>
      <c r="F62" s="246"/>
      <c r="G62" s="280">
        <f t="shared" si="0"/>
        <v>0</v>
      </c>
    </row>
    <row r="63" spans="1:7" ht="24" customHeight="1" thickBot="1" x14ac:dyDescent="0.35">
      <c r="A63" s="245">
        <v>61</v>
      </c>
      <c r="B63" s="401" t="s">
        <v>143</v>
      </c>
      <c r="C63" s="401"/>
      <c r="D63" s="401"/>
      <c r="E63" s="401"/>
      <c r="F63" s="401"/>
      <c r="G63" s="404">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bLqIkEwMvFztgaqBfFFSVX/cxnJeTdQal95NSR45A2Bg6KTHkduCsgrTy9AfDCDbZanj30c1KFKylDWfv+ME2w==" saltValue="BmZGQU3oZx432eThOqo+ww=="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topLeftCell="A16" zoomScaleNormal="100" zoomScaleSheetLayoutView="100" zoomScalePageLayoutView="80" workbookViewId="0">
      <selection activeCell="B41" sqref="B41:C41"/>
    </sheetView>
  </sheetViews>
  <sheetFormatPr defaultColWidth="1" defaultRowHeight="14.4" x14ac:dyDescent="0.3"/>
  <cols>
    <col min="1" max="1" width="21.21875" customWidth="1"/>
    <col min="2" max="2" width="79.77734375" customWidth="1"/>
    <col min="3" max="3" width="18.77734375" customWidth="1"/>
  </cols>
  <sheetData>
    <row r="1" spans="1:3" ht="24" customHeight="1" thickTop="1" x14ac:dyDescent="0.3">
      <c r="A1" s="111" t="s">
        <v>10</v>
      </c>
      <c r="B1" s="347" t="s">
        <v>107</v>
      </c>
      <c r="C1" s="348"/>
    </row>
    <row r="2" spans="1:3" ht="24" customHeight="1" x14ac:dyDescent="0.3">
      <c r="A2" s="75" t="s">
        <v>76</v>
      </c>
      <c r="B2" s="45" t="s">
        <v>80</v>
      </c>
      <c r="C2" s="76"/>
    </row>
    <row r="3" spans="1:3" ht="24" customHeight="1" x14ac:dyDescent="0.3">
      <c r="A3" s="112" t="s">
        <v>11</v>
      </c>
      <c r="B3" s="113" t="s">
        <v>105</v>
      </c>
      <c r="C3" s="77"/>
    </row>
    <row r="4" spans="1:3" ht="24" customHeight="1" x14ac:dyDescent="0.3">
      <c r="A4" s="75" t="s">
        <v>77</v>
      </c>
      <c r="B4" s="114" t="s">
        <v>106</v>
      </c>
      <c r="C4" s="78"/>
    </row>
    <row r="5" spans="1:3" ht="8.25" hidden="1" customHeight="1" x14ac:dyDescent="0.3">
      <c r="A5" s="354"/>
      <c r="B5" s="355"/>
      <c r="C5" s="356"/>
    </row>
    <row r="6" spans="1:3" ht="33" hidden="1" customHeight="1" x14ac:dyDescent="0.3">
      <c r="A6" s="79"/>
      <c r="C6" s="80" t="s">
        <v>0</v>
      </c>
    </row>
    <row r="7" spans="1:3" ht="18" hidden="1" x14ac:dyDescent="0.35">
      <c r="A7" s="79"/>
      <c r="C7" s="81">
        <f>SUM('[1]BidFormMASTER All Alleys'!D16)</f>
        <v>525000</v>
      </c>
    </row>
    <row r="8" spans="1:3" ht="25.2" x14ac:dyDescent="0.45">
      <c r="A8" s="357" t="s">
        <v>79</v>
      </c>
      <c r="B8" s="358"/>
      <c r="C8" s="359"/>
    </row>
    <row r="9" spans="1:3" ht="24.75" customHeight="1" x14ac:dyDescent="0.45">
      <c r="A9" s="79"/>
      <c r="C9" s="82" t="s">
        <v>12</v>
      </c>
    </row>
    <row r="10" spans="1:3" s="2" customFormat="1" ht="18" x14ac:dyDescent="0.35">
      <c r="A10" s="83" t="s">
        <v>35</v>
      </c>
      <c r="B10" s="84"/>
      <c r="C10" s="85">
        <f>SUM('Master Bid Tab'!D74)</f>
        <v>1050000</v>
      </c>
    </row>
    <row r="11" spans="1:3" ht="18.75" customHeight="1" x14ac:dyDescent="0.3">
      <c r="A11" s="86" t="s">
        <v>13</v>
      </c>
      <c r="B11" s="1"/>
      <c r="C11" s="87"/>
    </row>
    <row r="12" spans="1:3" ht="18.75" customHeight="1" x14ac:dyDescent="0.3">
      <c r="A12" s="86" t="s">
        <v>14</v>
      </c>
      <c r="B12" s="1"/>
      <c r="C12" s="88"/>
    </row>
    <row r="13" spans="1:3" ht="18.75" customHeight="1" x14ac:dyDescent="0.3">
      <c r="A13" s="89"/>
      <c r="B13" s="90"/>
      <c r="C13" s="91"/>
    </row>
    <row r="14" spans="1:3" ht="18.75" customHeight="1" x14ac:dyDescent="0.3">
      <c r="A14" s="86"/>
      <c r="B14" s="1"/>
      <c r="C14" s="88">
        <f>SUM($C$10)</f>
        <v>1050000</v>
      </c>
    </row>
    <row r="15" spans="1:3" ht="18.75" customHeight="1" x14ac:dyDescent="0.3">
      <c r="A15" s="86" t="s">
        <v>15</v>
      </c>
      <c r="B15" s="1"/>
      <c r="C15" s="87"/>
    </row>
    <row r="16" spans="1:3" ht="18.75" customHeight="1" x14ac:dyDescent="0.3">
      <c r="A16" s="86" t="s">
        <v>16</v>
      </c>
      <c r="B16" s="1"/>
      <c r="C16" s="88">
        <f t="shared" ref="C16" si="0">SUM(C14*C15)*0.03</f>
        <v>0</v>
      </c>
    </row>
    <row r="17" spans="1:3" ht="18.75" customHeight="1" x14ac:dyDescent="0.3">
      <c r="A17" s="89"/>
      <c r="B17" s="90"/>
      <c r="C17" s="91"/>
    </row>
    <row r="18" spans="1:3" ht="18.75" customHeight="1" x14ac:dyDescent="0.3">
      <c r="A18" s="86"/>
      <c r="B18" s="1"/>
      <c r="C18" s="88">
        <f>SUM($C$10)</f>
        <v>1050000</v>
      </c>
    </row>
    <row r="19" spans="1:3" ht="18.75" customHeight="1" x14ac:dyDescent="0.3">
      <c r="A19" s="86" t="s">
        <v>17</v>
      </c>
      <c r="B19" s="1"/>
      <c r="C19" s="87"/>
    </row>
    <row r="20" spans="1:3" ht="18.75" customHeight="1" x14ac:dyDescent="0.3">
      <c r="A20" s="86" t="s">
        <v>18</v>
      </c>
      <c r="B20" s="1"/>
      <c r="C20" s="88">
        <f t="shared" ref="C20" si="1">SUM(C18*C19)*0.01</f>
        <v>0</v>
      </c>
    </row>
    <row r="21" spans="1:3" ht="18.75" customHeight="1" x14ac:dyDescent="0.3">
      <c r="A21" s="89"/>
      <c r="B21" s="90"/>
      <c r="C21" s="91"/>
    </row>
    <row r="22" spans="1:3" ht="18.75" customHeight="1" x14ac:dyDescent="0.3">
      <c r="A22" s="86"/>
      <c r="B22" s="1"/>
      <c r="C22" s="88">
        <f>SUM($C$10)</f>
        <v>1050000</v>
      </c>
    </row>
    <row r="23" spans="1:3" ht="18.75" customHeight="1" x14ac:dyDescent="0.3">
      <c r="A23" s="86" t="s">
        <v>19</v>
      </c>
      <c r="B23" s="1"/>
      <c r="C23" s="87"/>
    </row>
    <row r="24" spans="1:3" ht="18.75" customHeight="1" x14ac:dyDescent="0.3">
      <c r="A24" s="86" t="s">
        <v>20</v>
      </c>
      <c r="B24" s="1"/>
      <c r="C24" s="88">
        <f t="shared" ref="C24" si="2">SUM(C22*C23)*0.04</f>
        <v>0</v>
      </c>
    </row>
    <row r="25" spans="1:3" ht="18.75" customHeight="1" x14ac:dyDescent="0.3">
      <c r="A25" s="89"/>
      <c r="B25" s="90"/>
      <c r="C25" s="91"/>
    </row>
    <row r="26" spans="1:3" ht="18.75" customHeight="1" x14ac:dyDescent="0.3">
      <c r="A26" s="86"/>
      <c r="B26" s="1"/>
      <c r="C26" s="88">
        <f>SUM($C$10)</f>
        <v>1050000</v>
      </c>
    </row>
    <row r="27" spans="1:3" ht="18.75" customHeight="1" x14ac:dyDescent="0.3">
      <c r="A27" s="86" t="s">
        <v>21</v>
      </c>
      <c r="B27" s="1"/>
      <c r="C27" s="87"/>
    </row>
    <row r="28" spans="1:3" ht="18.75" customHeight="1" x14ac:dyDescent="0.3">
      <c r="A28" s="86" t="s">
        <v>22</v>
      </c>
      <c r="B28" s="1"/>
      <c r="C28" s="88">
        <f t="shared" ref="C28" si="3">SUM(C26*C27)*0.03</f>
        <v>0</v>
      </c>
    </row>
    <row r="29" spans="1:3" ht="18.75" customHeight="1" x14ac:dyDescent="0.3">
      <c r="A29" s="89"/>
      <c r="B29" s="90"/>
      <c r="C29" s="91"/>
    </row>
    <row r="30" spans="1:3" ht="18.75" customHeight="1" x14ac:dyDescent="0.3">
      <c r="A30" s="86"/>
      <c r="B30" s="1"/>
      <c r="C30" s="88">
        <f>SUM($C$10)</f>
        <v>1050000</v>
      </c>
    </row>
    <row r="31" spans="1:3" ht="18.75" customHeight="1" x14ac:dyDescent="0.3">
      <c r="A31" s="86" t="s">
        <v>23</v>
      </c>
      <c r="B31" s="1"/>
      <c r="C31" s="87"/>
    </row>
    <row r="32" spans="1:3" ht="18.75" customHeight="1" x14ac:dyDescent="0.3">
      <c r="A32" s="86" t="s">
        <v>24</v>
      </c>
      <c r="B32" s="1"/>
      <c r="C32" s="88">
        <f t="shared" ref="C32" si="4">SUM(C30*C31)*0.01</f>
        <v>0</v>
      </c>
    </row>
    <row r="33" spans="1:3" ht="18.75" customHeight="1" x14ac:dyDescent="0.3">
      <c r="A33" s="89"/>
      <c r="B33" s="90"/>
      <c r="C33" s="91"/>
    </row>
    <row r="34" spans="1:3" ht="18.75" customHeight="1" x14ac:dyDescent="0.3">
      <c r="A34" s="86"/>
      <c r="B34" s="1"/>
      <c r="C34" s="88">
        <f>SUM($C$10)</f>
        <v>1050000</v>
      </c>
    </row>
    <row r="35" spans="1:3" ht="18.75" customHeight="1" x14ac:dyDescent="0.3">
      <c r="A35" s="86" t="s">
        <v>25</v>
      </c>
      <c r="B35" s="1"/>
      <c r="C35" s="88">
        <f>SUM(C12+C16+C20+C24+C28+C32)</f>
        <v>0</v>
      </c>
    </row>
    <row r="36" spans="1:3" ht="18.75" customHeight="1" x14ac:dyDescent="0.3">
      <c r="A36" s="86" t="s">
        <v>26</v>
      </c>
      <c r="B36" s="1"/>
      <c r="C36" s="88">
        <f t="shared" ref="C36" si="5">SUM(C34-C35)</f>
        <v>1050000</v>
      </c>
    </row>
    <row r="37" spans="1:3" ht="8.85" customHeight="1" x14ac:dyDescent="0.3">
      <c r="A37" s="92"/>
      <c r="B37" s="93"/>
      <c r="C37" s="94"/>
    </row>
    <row r="38" spans="1:3" ht="24" customHeight="1" thickBot="1" x14ac:dyDescent="0.4">
      <c r="A38" s="83" t="s">
        <v>27</v>
      </c>
      <c r="B38" s="84"/>
      <c r="C38" s="85">
        <f>SUM(C36)</f>
        <v>1050000</v>
      </c>
    </row>
    <row r="39" spans="1:3" ht="17.55" customHeight="1" thickBot="1" x14ac:dyDescent="0.35">
      <c r="A39" s="360" t="s">
        <v>5</v>
      </c>
      <c r="B39" s="361"/>
      <c r="C39" s="95"/>
    </row>
    <row r="40" spans="1:3" ht="17.55" customHeight="1" thickBot="1" x14ac:dyDescent="0.35">
      <c r="A40" s="349" t="s">
        <v>28</v>
      </c>
      <c r="B40" s="291"/>
      <c r="C40" s="350"/>
    </row>
    <row r="41" spans="1:3" ht="17.55" customHeight="1" x14ac:dyDescent="0.3">
      <c r="A41" s="96" t="s">
        <v>29</v>
      </c>
      <c r="B41" s="362"/>
      <c r="C41" s="363"/>
    </row>
    <row r="42" spans="1:3" ht="17.55" customHeight="1" thickBot="1" x14ac:dyDescent="0.35">
      <c r="A42" s="97" t="s">
        <v>30</v>
      </c>
      <c r="B42" s="364"/>
      <c r="C42" s="365"/>
    </row>
    <row r="43" spans="1:3" ht="18.600000000000001" thickBot="1" x14ac:dyDescent="0.35">
      <c r="A43" s="349" t="s">
        <v>31</v>
      </c>
      <c r="B43" s="291"/>
      <c r="C43" s="350"/>
    </row>
    <row r="44" spans="1:3" ht="125.25" customHeight="1" thickBot="1" x14ac:dyDescent="0.35">
      <c r="A44" s="351" t="s">
        <v>137</v>
      </c>
      <c r="B44" s="352"/>
      <c r="C44" s="353"/>
    </row>
    <row r="45" spans="1:3" ht="15" thickBot="1" x14ac:dyDescent="0.35">
      <c r="A45" s="98" t="s">
        <v>32</v>
      </c>
      <c r="B45" s="43"/>
      <c r="C45" s="99"/>
    </row>
    <row r="46" spans="1:3" x14ac:dyDescent="0.3">
      <c r="A46" s="100" t="s">
        <v>33</v>
      </c>
      <c r="B46" s="101"/>
      <c r="C46" s="102"/>
    </row>
    <row r="47" spans="1:3" x14ac:dyDescent="0.3">
      <c r="A47" s="103" t="s">
        <v>34</v>
      </c>
      <c r="B47" s="104"/>
      <c r="C47" s="105"/>
    </row>
    <row r="48" spans="1:3" ht="15" thickBot="1" x14ac:dyDescent="0.35">
      <c r="A48" s="106" t="s">
        <v>78</v>
      </c>
      <c r="B48" s="107"/>
      <c r="C48" s="108"/>
    </row>
    <row r="49" spans="3:3" ht="18.600000000000001" thickTop="1" x14ac:dyDescent="0.3">
      <c r="C49" s="3"/>
    </row>
  </sheetData>
  <sheetProtection algorithmName="SHA-512" hashValue="cTAXSP7KLcI4zR8BGxK0mEtquQOoVJDwqwKN+zZSgjoW3tAlFdnT/alQkNUU8h6HapbcJnCZULtKPB3bFZW0ZQ==" saltValue="nUczPlrE0Ph3S3Ml16x+j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5"/>
  <sheetViews>
    <sheetView view="pageBreakPreview" zoomScaleNormal="100" zoomScaleSheetLayoutView="100" workbookViewId="0">
      <selection activeCell="D4" sqref="D4"/>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thickBot="1" x14ac:dyDescent="0.35">
      <c r="A1" s="366" t="s">
        <v>123</v>
      </c>
      <c r="B1" s="367"/>
      <c r="C1" s="367"/>
      <c r="D1" s="367"/>
      <c r="E1" s="367"/>
      <c r="F1" s="367"/>
      <c r="G1" s="368"/>
    </row>
    <row r="2" spans="1:7" s="25" customFormat="1" ht="30" customHeight="1" thickBot="1" x14ac:dyDescent="0.25">
      <c r="A2" s="264" t="s">
        <v>42</v>
      </c>
      <c r="B2" s="265" t="str">
        <f>'[2]Original Items Condensed'!C8</f>
        <v>Code Number</v>
      </c>
      <c r="C2" s="265" t="s">
        <v>41</v>
      </c>
      <c r="D2" s="266" t="s">
        <v>40</v>
      </c>
      <c r="E2" s="266" t="s">
        <v>39</v>
      </c>
      <c r="F2" s="267" t="s">
        <v>38</v>
      </c>
      <c r="G2" s="268" t="s">
        <v>37</v>
      </c>
    </row>
    <row r="3" spans="1:7" s="25" customFormat="1" ht="24" customHeight="1" x14ac:dyDescent="0.3">
      <c r="A3" s="269">
        <v>1</v>
      </c>
      <c r="B3" s="270" t="s">
        <v>70</v>
      </c>
      <c r="C3" s="271" t="s">
        <v>69</v>
      </c>
      <c r="D3" s="270" t="s">
        <v>63</v>
      </c>
      <c r="E3" s="270">
        <v>292</v>
      </c>
      <c r="F3" s="110"/>
      <c r="G3" s="280">
        <f t="shared" ref="G3:G34" si="0">SUM(E3*F3)</f>
        <v>0</v>
      </c>
    </row>
    <row r="4" spans="1:7" s="25" customFormat="1" ht="24" customHeight="1" x14ac:dyDescent="0.3">
      <c r="A4" s="272">
        <v>2</v>
      </c>
      <c r="B4" s="273" t="s">
        <v>70</v>
      </c>
      <c r="C4" s="274" t="s">
        <v>83</v>
      </c>
      <c r="D4" s="273" t="s">
        <v>63</v>
      </c>
      <c r="E4" s="273">
        <v>405</v>
      </c>
      <c r="F4" s="109"/>
      <c r="G4" s="280">
        <f t="shared" si="0"/>
        <v>0</v>
      </c>
    </row>
    <row r="5" spans="1:7" s="25" customFormat="1" ht="24" customHeight="1" x14ac:dyDescent="0.3">
      <c r="A5" s="272">
        <v>3</v>
      </c>
      <c r="B5" s="273" t="s">
        <v>70</v>
      </c>
      <c r="C5" s="274" t="s">
        <v>58</v>
      </c>
      <c r="D5" s="273" t="s">
        <v>65</v>
      </c>
      <c r="E5" s="273">
        <v>25</v>
      </c>
      <c r="F5" s="109"/>
      <c r="G5" s="280">
        <f t="shared" si="0"/>
        <v>0</v>
      </c>
    </row>
    <row r="6" spans="1:7" s="25" customFormat="1" ht="24" customHeight="1" x14ac:dyDescent="0.3">
      <c r="A6" s="272">
        <v>4</v>
      </c>
      <c r="B6" s="273" t="s">
        <v>70</v>
      </c>
      <c r="C6" s="274" t="s">
        <v>84</v>
      </c>
      <c r="D6" s="273" t="s">
        <v>65</v>
      </c>
      <c r="E6" s="273">
        <v>132</v>
      </c>
      <c r="F6" s="109"/>
      <c r="G6" s="280">
        <f t="shared" si="0"/>
        <v>0</v>
      </c>
    </row>
    <row r="7" spans="1:7" s="25" customFormat="1" ht="24" customHeight="1" x14ac:dyDescent="0.3">
      <c r="A7" s="272">
        <v>5</v>
      </c>
      <c r="B7" s="273">
        <v>44000300</v>
      </c>
      <c r="C7" s="274" t="s">
        <v>59</v>
      </c>
      <c r="D7" s="273" t="s">
        <v>149</v>
      </c>
      <c r="E7" s="273">
        <v>84</v>
      </c>
      <c r="F7" s="109"/>
      <c r="G7" s="280">
        <f t="shared" si="0"/>
        <v>0</v>
      </c>
    </row>
    <row r="8" spans="1:7" s="25" customFormat="1" ht="24" customHeight="1" x14ac:dyDescent="0.3">
      <c r="A8" s="272">
        <v>6</v>
      </c>
      <c r="B8" s="273">
        <v>44000500</v>
      </c>
      <c r="C8" s="274" t="s">
        <v>60</v>
      </c>
      <c r="D8" s="273" t="s">
        <v>149</v>
      </c>
      <c r="E8" s="273">
        <v>113</v>
      </c>
      <c r="F8" s="109"/>
      <c r="G8" s="280">
        <f t="shared" si="0"/>
        <v>0</v>
      </c>
    </row>
    <row r="9" spans="1:7" s="25" customFormat="1" ht="24" customHeight="1" x14ac:dyDescent="0.3">
      <c r="A9" s="272">
        <v>7</v>
      </c>
      <c r="B9" s="273">
        <v>44000600</v>
      </c>
      <c r="C9" s="274" t="s">
        <v>85</v>
      </c>
      <c r="D9" s="273" t="s">
        <v>68</v>
      </c>
      <c r="E9" s="273">
        <v>607</v>
      </c>
      <c r="F9" s="109"/>
      <c r="G9" s="280">
        <f t="shared" si="0"/>
        <v>0</v>
      </c>
    </row>
    <row r="10" spans="1:7" s="25" customFormat="1" ht="24" customHeight="1" x14ac:dyDescent="0.3">
      <c r="A10" s="272">
        <v>8</v>
      </c>
      <c r="B10" s="273" t="s">
        <v>70</v>
      </c>
      <c r="C10" s="274" t="s">
        <v>86</v>
      </c>
      <c r="D10" s="273" t="s">
        <v>65</v>
      </c>
      <c r="E10" s="273">
        <v>1540</v>
      </c>
      <c r="F10" s="109"/>
      <c r="G10" s="280">
        <f t="shared" si="0"/>
        <v>0</v>
      </c>
    </row>
    <row r="11" spans="1:7" s="25" customFormat="1" ht="24" customHeight="1" x14ac:dyDescent="0.3">
      <c r="A11" s="272">
        <v>9</v>
      </c>
      <c r="B11" s="273" t="s">
        <v>70</v>
      </c>
      <c r="C11" s="274" t="s">
        <v>87</v>
      </c>
      <c r="D11" s="273" t="s">
        <v>68</v>
      </c>
      <c r="E11" s="273">
        <v>1976</v>
      </c>
      <c r="F11" s="109"/>
      <c r="G11" s="280">
        <f t="shared" si="0"/>
        <v>0</v>
      </c>
    </row>
    <row r="12" spans="1:7" s="25" customFormat="1" ht="24" customHeight="1" x14ac:dyDescent="0.3">
      <c r="A12" s="272">
        <v>10</v>
      </c>
      <c r="B12" s="273" t="s">
        <v>70</v>
      </c>
      <c r="C12" s="274" t="s">
        <v>57</v>
      </c>
      <c r="D12" s="273" t="s">
        <v>65</v>
      </c>
      <c r="E12" s="273">
        <v>18</v>
      </c>
      <c r="F12" s="109"/>
      <c r="G12" s="280">
        <f t="shared" si="0"/>
        <v>0</v>
      </c>
    </row>
    <row r="13" spans="1:7" s="25" customFormat="1" ht="24" customHeight="1" x14ac:dyDescent="0.3">
      <c r="A13" s="272">
        <v>11</v>
      </c>
      <c r="B13" s="273">
        <v>31101100</v>
      </c>
      <c r="C13" s="274" t="s">
        <v>88</v>
      </c>
      <c r="D13" s="273" t="s">
        <v>63</v>
      </c>
      <c r="E13" s="273">
        <v>355</v>
      </c>
      <c r="F13" s="109"/>
      <c r="G13" s="280">
        <f t="shared" si="0"/>
        <v>0</v>
      </c>
    </row>
    <row r="14" spans="1:7" s="25" customFormat="1" ht="24" customHeight="1" x14ac:dyDescent="0.3">
      <c r="A14" s="272">
        <v>12</v>
      </c>
      <c r="B14" s="273">
        <v>20800150</v>
      </c>
      <c r="C14" s="274" t="s">
        <v>53</v>
      </c>
      <c r="D14" s="273" t="s">
        <v>63</v>
      </c>
      <c r="E14" s="273">
        <v>228</v>
      </c>
      <c r="F14" s="109"/>
      <c r="G14" s="280">
        <f t="shared" si="0"/>
        <v>0</v>
      </c>
    </row>
    <row r="15" spans="1:7" s="25" customFormat="1" ht="24" customHeight="1" x14ac:dyDescent="0.3">
      <c r="A15" s="272">
        <v>13</v>
      </c>
      <c r="B15" s="273" t="s">
        <v>70</v>
      </c>
      <c r="C15" s="274" t="s">
        <v>150</v>
      </c>
      <c r="D15" s="273" t="s">
        <v>63</v>
      </c>
      <c r="E15" s="273">
        <v>0</v>
      </c>
      <c r="F15" s="109"/>
      <c r="G15" s="280">
        <f t="shared" si="0"/>
        <v>0</v>
      </c>
    </row>
    <row r="16" spans="1:7" s="25" customFormat="1" ht="24" customHeight="1" x14ac:dyDescent="0.3">
      <c r="A16" s="272">
        <v>14</v>
      </c>
      <c r="B16" s="273" t="s">
        <v>70</v>
      </c>
      <c r="C16" s="274" t="s">
        <v>151</v>
      </c>
      <c r="D16" s="273" t="s">
        <v>63</v>
      </c>
      <c r="E16" s="273">
        <v>0</v>
      </c>
      <c r="F16" s="109"/>
      <c r="G16" s="280">
        <f t="shared" si="0"/>
        <v>0</v>
      </c>
    </row>
    <row r="17" spans="1:7" s="25" customFormat="1" ht="24" customHeight="1" x14ac:dyDescent="0.3">
      <c r="A17" s="272">
        <v>15</v>
      </c>
      <c r="B17" s="273" t="s">
        <v>70</v>
      </c>
      <c r="C17" s="274" t="s">
        <v>56</v>
      </c>
      <c r="D17" s="273" t="s">
        <v>67</v>
      </c>
      <c r="E17" s="273">
        <v>40</v>
      </c>
      <c r="F17" s="109"/>
      <c r="G17" s="280">
        <f t="shared" si="0"/>
        <v>0</v>
      </c>
    </row>
    <row r="18" spans="1:7" s="25" customFormat="1" ht="24" customHeight="1" x14ac:dyDescent="0.3">
      <c r="A18" s="272">
        <v>16</v>
      </c>
      <c r="B18" s="273">
        <v>35300300</v>
      </c>
      <c r="C18" s="274" t="s">
        <v>152</v>
      </c>
      <c r="D18" s="273" t="s">
        <v>65</v>
      </c>
      <c r="E18" s="273">
        <v>14</v>
      </c>
      <c r="F18" s="109"/>
      <c r="G18" s="280">
        <f t="shared" si="0"/>
        <v>0</v>
      </c>
    </row>
    <row r="19" spans="1:7" s="25" customFormat="1" ht="24" customHeight="1" x14ac:dyDescent="0.3">
      <c r="A19" s="272">
        <v>17</v>
      </c>
      <c r="B19" s="273" t="s">
        <v>70</v>
      </c>
      <c r="C19" s="274" t="s">
        <v>153</v>
      </c>
      <c r="D19" s="273" t="s">
        <v>65</v>
      </c>
      <c r="E19" s="273">
        <v>20</v>
      </c>
      <c r="F19" s="109"/>
      <c r="G19" s="280">
        <f t="shared" si="0"/>
        <v>0</v>
      </c>
    </row>
    <row r="20" spans="1:7" s="25" customFormat="1" ht="24" customHeight="1" x14ac:dyDescent="0.3">
      <c r="A20" s="272">
        <v>18</v>
      </c>
      <c r="B20" s="273" t="s">
        <v>70</v>
      </c>
      <c r="C20" s="274" t="s">
        <v>154</v>
      </c>
      <c r="D20" s="273" t="s">
        <v>65</v>
      </c>
      <c r="E20" s="273">
        <v>1540</v>
      </c>
      <c r="F20" s="109"/>
      <c r="G20" s="280">
        <f t="shared" si="0"/>
        <v>0</v>
      </c>
    </row>
    <row r="21" spans="1:7" s="25" customFormat="1" ht="24" customHeight="1" x14ac:dyDescent="0.3">
      <c r="A21" s="272">
        <v>19</v>
      </c>
      <c r="B21" s="273" t="s">
        <v>70</v>
      </c>
      <c r="C21" s="274" t="s">
        <v>155</v>
      </c>
      <c r="D21" s="273" t="s">
        <v>65</v>
      </c>
      <c r="E21" s="273">
        <v>35</v>
      </c>
      <c r="F21" s="109"/>
      <c r="G21" s="280">
        <f t="shared" si="0"/>
        <v>0</v>
      </c>
    </row>
    <row r="22" spans="1:7" s="25" customFormat="1" ht="24" customHeight="1" x14ac:dyDescent="0.3">
      <c r="A22" s="272">
        <v>20</v>
      </c>
      <c r="B22" s="273" t="s">
        <v>70</v>
      </c>
      <c r="C22" s="274" t="s">
        <v>156</v>
      </c>
      <c r="D22" s="273" t="s">
        <v>68</v>
      </c>
      <c r="E22" s="273">
        <v>1976</v>
      </c>
      <c r="F22" s="109"/>
      <c r="G22" s="280">
        <f t="shared" si="0"/>
        <v>0</v>
      </c>
    </row>
    <row r="23" spans="1:7" s="25" customFormat="1" ht="24" customHeight="1" x14ac:dyDescent="0.3">
      <c r="A23" s="272">
        <v>21</v>
      </c>
      <c r="B23" s="273" t="s">
        <v>70</v>
      </c>
      <c r="C23" s="274" t="s">
        <v>157</v>
      </c>
      <c r="D23" s="273" t="s">
        <v>68</v>
      </c>
      <c r="E23" s="273">
        <v>871</v>
      </c>
      <c r="F23" s="109"/>
      <c r="G23" s="280">
        <f t="shared" si="0"/>
        <v>0</v>
      </c>
    </row>
    <row r="24" spans="1:7" s="25" customFormat="1" ht="24" customHeight="1" x14ac:dyDescent="0.3">
      <c r="A24" s="272">
        <v>22</v>
      </c>
      <c r="B24" s="273" t="s">
        <v>70</v>
      </c>
      <c r="C24" s="274" t="s">
        <v>158</v>
      </c>
      <c r="D24" s="273" t="s">
        <v>68</v>
      </c>
      <c r="E24" s="273">
        <v>0</v>
      </c>
      <c r="F24" s="109"/>
      <c r="G24" s="280">
        <f t="shared" si="0"/>
        <v>0</v>
      </c>
    </row>
    <row r="25" spans="1:7" s="25" customFormat="1" ht="24" customHeight="1" x14ac:dyDescent="0.3">
      <c r="A25" s="272">
        <v>23</v>
      </c>
      <c r="B25" s="273" t="s">
        <v>70</v>
      </c>
      <c r="C25" s="274" t="s">
        <v>89</v>
      </c>
      <c r="D25" s="273" t="s">
        <v>68</v>
      </c>
      <c r="E25" s="273">
        <v>476</v>
      </c>
      <c r="F25" s="109"/>
      <c r="G25" s="280">
        <f t="shared" si="0"/>
        <v>0</v>
      </c>
    </row>
    <row r="26" spans="1:7" s="25" customFormat="1" ht="24" customHeight="1" x14ac:dyDescent="0.3">
      <c r="A26" s="272">
        <v>24</v>
      </c>
      <c r="B26" s="273" t="s">
        <v>70</v>
      </c>
      <c r="C26" s="274" t="s">
        <v>90</v>
      </c>
      <c r="D26" s="273" t="s">
        <v>68</v>
      </c>
      <c r="E26" s="273">
        <v>131</v>
      </c>
      <c r="F26" s="109"/>
      <c r="G26" s="280">
        <f t="shared" si="0"/>
        <v>0</v>
      </c>
    </row>
    <row r="27" spans="1:7" s="25" customFormat="1" ht="24" customHeight="1" x14ac:dyDescent="0.3">
      <c r="A27" s="272">
        <v>25</v>
      </c>
      <c r="B27" s="273" t="s">
        <v>70</v>
      </c>
      <c r="C27" s="274" t="s">
        <v>159</v>
      </c>
      <c r="D27" s="273" t="s">
        <v>68</v>
      </c>
      <c r="E27" s="273">
        <v>0</v>
      </c>
      <c r="F27" s="109"/>
      <c r="G27" s="280">
        <f t="shared" si="0"/>
        <v>0</v>
      </c>
    </row>
    <row r="28" spans="1:7" s="25" customFormat="1" ht="24" customHeight="1" x14ac:dyDescent="0.3">
      <c r="A28" s="272">
        <v>26</v>
      </c>
      <c r="B28" s="273" t="s">
        <v>70</v>
      </c>
      <c r="C28" s="274" t="s">
        <v>160</v>
      </c>
      <c r="D28" s="273" t="s">
        <v>64</v>
      </c>
      <c r="E28" s="273">
        <v>218</v>
      </c>
      <c r="F28" s="109"/>
      <c r="G28" s="280">
        <f t="shared" si="0"/>
        <v>0</v>
      </c>
    </row>
    <row r="29" spans="1:7" s="25" customFormat="1" ht="24" customHeight="1" x14ac:dyDescent="0.3">
      <c r="A29" s="272">
        <v>27</v>
      </c>
      <c r="B29" s="273" t="s">
        <v>70</v>
      </c>
      <c r="C29" s="274" t="s">
        <v>161</v>
      </c>
      <c r="D29" s="273" t="s">
        <v>68</v>
      </c>
      <c r="E29" s="273">
        <v>0</v>
      </c>
      <c r="F29" s="109"/>
      <c r="G29" s="280">
        <f t="shared" si="0"/>
        <v>0</v>
      </c>
    </row>
    <row r="30" spans="1:7" s="25" customFormat="1" ht="24" customHeight="1" x14ac:dyDescent="0.3">
      <c r="A30" s="272">
        <v>28</v>
      </c>
      <c r="B30" s="273" t="s">
        <v>70</v>
      </c>
      <c r="C30" s="274" t="s">
        <v>91</v>
      </c>
      <c r="D30" s="273" t="s">
        <v>68</v>
      </c>
      <c r="E30" s="273">
        <v>0</v>
      </c>
      <c r="F30" s="109"/>
      <c r="G30" s="280">
        <f t="shared" si="0"/>
        <v>0</v>
      </c>
    </row>
    <row r="31" spans="1:7" s="25" customFormat="1" ht="24" customHeight="1" x14ac:dyDescent="0.3">
      <c r="A31" s="272">
        <v>29</v>
      </c>
      <c r="B31" s="273">
        <v>40600290</v>
      </c>
      <c r="C31" s="274" t="s">
        <v>54</v>
      </c>
      <c r="D31" s="273" t="s">
        <v>66</v>
      </c>
      <c r="E31" s="273">
        <v>20</v>
      </c>
      <c r="F31" s="109"/>
      <c r="G31" s="280">
        <f t="shared" si="0"/>
        <v>0</v>
      </c>
    </row>
    <row r="32" spans="1:7" s="25" customFormat="1" ht="24" customHeight="1" x14ac:dyDescent="0.3">
      <c r="A32" s="272">
        <v>30</v>
      </c>
      <c r="B32" s="273" t="s">
        <v>70</v>
      </c>
      <c r="C32" s="274" t="s">
        <v>162</v>
      </c>
      <c r="D32" s="273" t="s">
        <v>67</v>
      </c>
      <c r="E32" s="273">
        <v>2</v>
      </c>
      <c r="F32" s="109"/>
      <c r="G32" s="280">
        <f t="shared" si="0"/>
        <v>0</v>
      </c>
    </row>
    <row r="33" spans="1:7" s="25" customFormat="1" ht="24" customHeight="1" x14ac:dyDescent="0.3">
      <c r="A33" s="272">
        <v>31</v>
      </c>
      <c r="B33" s="273" t="s">
        <v>70</v>
      </c>
      <c r="C33" s="274" t="s">
        <v>163</v>
      </c>
      <c r="D33" s="273" t="s">
        <v>67</v>
      </c>
      <c r="E33" s="273">
        <v>3</v>
      </c>
      <c r="F33" s="109"/>
      <c r="G33" s="280">
        <f t="shared" si="0"/>
        <v>0</v>
      </c>
    </row>
    <row r="34" spans="1:7" s="25" customFormat="1" ht="24" customHeight="1" x14ac:dyDescent="0.3">
      <c r="A34" s="272">
        <v>32</v>
      </c>
      <c r="B34" s="273" t="s">
        <v>70</v>
      </c>
      <c r="C34" s="274" t="s">
        <v>164</v>
      </c>
      <c r="D34" s="273" t="s">
        <v>67</v>
      </c>
      <c r="E34" s="273">
        <v>0</v>
      </c>
      <c r="F34" s="109"/>
      <c r="G34" s="280">
        <f t="shared" si="0"/>
        <v>0</v>
      </c>
    </row>
    <row r="35" spans="1:7" s="25" customFormat="1" ht="24" customHeight="1" x14ac:dyDescent="0.3">
      <c r="A35" s="272">
        <v>33</v>
      </c>
      <c r="B35" s="273">
        <v>60600605</v>
      </c>
      <c r="C35" s="274" t="s">
        <v>55</v>
      </c>
      <c r="D35" s="273" t="s">
        <v>149</v>
      </c>
      <c r="E35" s="273">
        <v>84</v>
      </c>
      <c r="F35" s="109"/>
      <c r="G35" s="280">
        <f t="shared" ref="G35:G62" si="1">SUM(E35*F35)</f>
        <v>0</v>
      </c>
    </row>
    <row r="36" spans="1:7" s="25" customFormat="1" ht="24" customHeight="1" x14ac:dyDescent="0.3">
      <c r="A36" s="272">
        <v>34</v>
      </c>
      <c r="B36" s="273" t="s">
        <v>70</v>
      </c>
      <c r="C36" s="274" t="s">
        <v>92</v>
      </c>
      <c r="D36" s="273" t="s">
        <v>149</v>
      </c>
      <c r="E36" s="273">
        <v>53</v>
      </c>
      <c r="F36" s="109"/>
      <c r="G36" s="280">
        <f t="shared" si="1"/>
        <v>0</v>
      </c>
    </row>
    <row r="37" spans="1:7" s="25" customFormat="1" ht="24" customHeight="1" x14ac:dyDescent="0.3">
      <c r="A37" s="272">
        <v>35</v>
      </c>
      <c r="B37" s="273" t="s">
        <v>70</v>
      </c>
      <c r="C37" s="274" t="s">
        <v>93</v>
      </c>
      <c r="D37" s="273" t="s">
        <v>149</v>
      </c>
      <c r="E37" s="273">
        <v>61</v>
      </c>
      <c r="F37" s="109"/>
      <c r="G37" s="280">
        <f t="shared" si="1"/>
        <v>0</v>
      </c>
    </row>
    <row r="38" spans="1:7" s="25" customFormat="1" ht="24" customHeight="1" x14ac:dyDescent="0.3">
      <c r="A38" s="272">
        <v>36</v>
      </c>
      <c r="B38" s="273" t="s">
        <v>70</v>
      </c>
      <c r="C38" s="274" t="s">
        <v>95</v>
      </c>
      <c r="D38" s="273" t="s">
        <v>64</v>
      </c>
      <c r="E38" s="273">
        <v>0</v>
      </c>
      <c r="F38" s="109"/>
      <c r="G38" s="280">
        <f t="shared" si="1"/>
        <v>0</v>
      </c>
    </row>
    <row r="39" spans="1:7" s="25" customFormat="1" ht="24" customHeight="1" x14ac:dyDescent="0.3">
      <c r="A39" s="272">
        <v>37</v>
      </c>
      <c r="B39" s="273" t="s">
        <v>70</v>
      </c>
      <c r="C39" s="274" t="s">
        <v>94</v>
      </c>
      <c r="D39" s="273" t="s">
        <v>64</v>
      </c>
      <c r="E39" s="273">
        <v>0</v>
      </c>
      <c r="F39" s="109"/>
      <c r="G39" s="280">
        <f t="shared" si="1"/>
        <v>0</v>
      </c>
    </row>
    <row r="40" spans="1:7" s="25" customFormat="1" ht="24" customHeight="1" x14ac:dyDescent="0.3">
      <c r="A40" s="272">
        <v>38</v>
      </c>
      <c r="B40" s="273" t="s">
        <v>70</v>
      </c>
      <c r="C40" s="274" t="s">
        <v>165</v>
      </c>
      <c r="D40" s="273" t="s">
        <v>64</v>
      </c>
      <c r="E40" s="273">
        <v>2</v>
      </c>
      <c r="F40" s="109"/>
      <c r="G40" s="280">
        <f t="shared" si="1"/>
        <v>0</v>
      </c>
    </row>
    <row r="41" spans="1:7" s="25" customFormat="1" ht="24" customHeight="1" x14ac:dyDescent="0.3">
      <c r="A41" s="272">
        <v>39</v>
      </c>
      <c r="B41" s="273" t="s">
        <v>70</v>
      </c>
      <c r="C41" s="274" t="s">
        <v>61</v>
      </c>
      <c r="D41" s="273" t="s">
        <v>64</v>
      </c>
      <c r="E41" s="273">
        <v>1</v>
      </c>
      <c r="F41" s="109"/>
      <c r="G41" s="280">
        <f t="shared" si="1"/>
        <v>0</v>
      </c>
    </row>
    <row r="42" spans="1:7" s="25" customFormat="1" ht="24" customHeight="1" x14ac:dyDescent="0.3">
      <c r="A42" s="272">
        <v>40</v>
      </c>
      <c r="B42" s="273" t="s">
        <v>70</v>
      </c>
      <c r="C42" s="274" t="s">
        <v>71</v>
      </c>
      <c r="D42" s="273" t="s">
        <v>64</v>
      </c>
      <c r="E42" s="273">
        <v>1</v>
      </c>
      <c r="F42" s="109"/>
      <c r="G42" s="280">
        <f t="shared" si="1"/>
        <v>0</v>
      </c>
    </row>
    <row r="43" spans="1:7" s="25" customFormat="1" ht="24" customHeight="1" x14ac:dyDescent="0.3">
      <c r="A43" s="272">
        <v>41</v>
      </c>
      <c r="B43" s="273" t="s">
        <v>70</v>
      </c>
      <c r="C43" s="274" t="s">
        <v>96</v>
      </c>
      <c r="D43" s="273" t="s">
        <v>149</v>
      </c>
      <c r="E43" s="273">
        <v>116</v>
      </c>
      <c r="F43" s="109"/>
      <c r="G43" s="280">
        <f t="shared" si="1"/>
        <v>0</v>
      </c>
    </row>
    <row r="44" spans="1:7" s="25" customFormat="1" ht="24" customHeight="1" x14ac:dyDescent="0.3">
      <c r="A44" s="272">
        <v>42</v>
      </c>
      <c r="B44" s="273" t="s">
        <v>70</v>
      </c>
      <c r="C44" s="274" t="s">
        <v>97</v>
      </c>
      <c r="D44" s="273" t="s">
        <v>149</v>
      </c>
      <c r="E44" s="273">
        <v>0</v>
      </c>
      <c r="F44" s="109"/>
      <c r="G44" s="280">
        <f t="shared" si="1"/>
        <v>0</v>
      </c>
    </row>
    <row r="45" spans="1:7" s="25" customFormat="1" ht="24" customHeight="1" x14ac:dyDescent="0.3">
      <c r="A45" s="272">
        <v>43</v>
      </c>
      <c r="B45" s="273" t="s">
        <v>70</v>
      </c>
      <c r="C45" s="274" t="s">
        <v>166</v>
      </c>
      <c r="D45" s="273" t="s">
        <v>149</v>
      </c>
      <c r="E45" s="273">
        <v>0</v>
      </c>
      <c r="F45" s="109"/>
      <c r="G45" s="280">
        <f t="shared" si="1"/>
        <v>0</v>
      </c>
    </row>
    <row r="46" spans="1:7" s="25" customFormat="1" ht="24" customHeight="1" x14ac:dyDescent="0.3">
      <c r="A46" s="272">
        <v>44</v>
      </c>
      <c r="B46" s="273" t="s">
        <v>70</v>
      </c>
      <c r="C46" s="274" t="s">
        <v>98</v>
      </c>
      <c r="D46" s="273" t="s">
        <v>149</v>
      </c>
      <c r="E46" s="273">
        <v>10</v>
      </c>
      <c r="F46" s="109"/>
      <c r="G46" s="280">
        <f t="shared" si="1"/>
        <v>0</v>
      </c>
    </row>
    <row r="47" spans="1:7" s="25" customFormat="1" ht="24" customHeight="1" x14ac:dyDescent="0.3">
      <c r="A47" s="272">
        <v>45</v>
      </c>
      <c r="B47" s="273" t="s">
        <v>70</v>
      </c>
      <c r="C47" s="274" t="s">
        <v>167</v>
      </c>
      <c r="D47" s="273" t="s">
        <v>149</v>
      </c>
      <c r="E47" s="273">
        <v>0</v>
      </c>
      <c r="F47" s="109"/>
      <c r="G47" s="280">
        <f t="shared" si="1"/>
        <v>0</v>
      </c>
    </row>
    <row r="48" spans="1:7" s="25" customFormat="1" ht="24" customHeight="1" x14ac:dyDescent="0.3">
      <c r="A48" s="272">
        <v>46</v>
      </c>
      <c r="B48" s="273" t="s">
        <v>70</v>
      </c>
      <c r="C48" s="274" t="s">
        <v>99</v>
      </c>
      <c r="D48" s="273" t="s">
        <v>149</v>
      </c>
      <c r="E48" s="273">
        <v>0</v>
      </c>
      <c r="F48" s="109"/>
      <c r="G48" s="280">
        <f t="shared" si="1"/>
        <v>0</v>
      </c>
    </row>
    <row r="49" spans="1:7" s="25" customFormat="1" ht="24" customHeight="1" x14ac:dyDescent="0.3">
      <c r="A49" s="272">
        <v>47</v>
      </c>
      <c r="B49" s="273" t="s">
        <v>70</v>
      </c>
      <c r="C49" s="274" t="s">
        <v>168</v>
      </c>
      <c r="D49" s="273" t="s">
        <v>149</v>
      </c>
      <c r="E49" s="273">
        <v>156</v>
      </c>
      <c r="F49" s="109"/>
      <c r="G49" s="280">
        <f t="shared" si="1"/>
        <v>0</v>
      </c>
    </row>
    <row r="50" spans="1:7" s="25" customFormat="1" ht="24" customHeight="1" x14ac:dyDescent="0.3">
      <c r="A50" s="272">
        <v>48</v>
      </c>
      <c r="B50" s="273" t="s">
        <v>70</v>
      </c>
      <c r="C50" s="274" t="s">
        <v>169</v>
      </c>
      <c r="D50" s="273" t="s">
        <v>64</v>
      </c>
      <c r="E50" s="273">
        <v>2</v>
      </c>
      <c r="F50" s="109"/>
      <c r="G50" s="280">
        <f t="shared" si="1"/>
        <v>0</v>
      </c>
    </row>
    <row r="51" spans="1:7" s="25" customFormat="1" ht="24" customHeight="1" x14ac:dyDescent="0.3">
      <c r="A51" s="272">
        <v>49</v>
      </c>
      <c r="B51" s="273" t="s">
        <v>70</v>
      </c>
      <c r="C51" s="274" t="s">
        <v>170</v>
      </c>
      <c r="D51" s="273" t="s">
        <v>149</v>
      </c>
      <c r="E51" s="273">
        <v>0</v>
      </c>
      <c r="F51" s="109"/>
      <c r="G51" s="280">
        <f t="shared" si="1"/>
        <v>0</v>
      </c>
    </row>
    <row r="52" spans="1:7" s="25" customFormat="1" ht="24" customHeight="1" x14ac:dyDescent="0.3">
      <c r="A52" s="272">
        <v>50</v>
      </c>
      <c r="B52" s="273" t="s">
        <v>70</v>
      </c>
      <c r="C52" s="274" t="s">
        <v>62</v>
      </c>
      <c r="D52" s="273" t="s">
        <v>64</v>
      </c>
      <c r="E52" s="273">
        <v>0</v>
      </c>
      <c r="F52" s="109"/>
      <c r="G52" s="280">
        <f t="shared" si="1"/>
        <v>0</v>
      </c>
    </row>
    <row r="53" spans="1:7" s="25" customFormat="1" ht="24" customHeight="1" x14ac:dyDescent="0.3">
      <c r="A53" s="272">
        <v>51</v>
      </c>
      <c r="B53" s="273" t="s">
        <v>70</v>
      </c>
      <c r="C53" s="274" t="s">
        <v>171</v>
      </c>
      <c r="D53" s="273" t="s">
        <v>64</v>
      </c>
      <c r="E53" s="273">
        <v>0</v>
      </c>
      <c r="F53" s="109"/>
      <c r="G53" s="280">
        <f t="shared" si="1"/>
        <v>0</v>
      </c>
    </row>
    <row r="54" spans="1:7" s="25" customFormat="1" ht="24" customHeight="1" x14ac:dyDescent="0.3">
      <c r="A54" s="272">
        <v>52</v>
      </c>
      <c r="B54" s="273" t="s">
        <v>70</v>
      </c>
      <c r="C54" s="274" t="s">
        <v>172</v>
      </c>
      <c r="D54" s="273" t="s">
        <v>149</v>
      </c>
      <c r="E54" s="273">
        <v>329</v>
      </c>
      <c r="F54" s="109"/>
      <c r="G54" s="280">
        <f t="shared" si="1"/>
        <v>0</v>
      </c>
    </row>
    <row r="55" spans="1:7" s="25" customFormat="1" ht="24" customHeight="1" x14ac:dyDescent="0.3">
      <c r="A55" s="272">
        <v>53</v>
      </c>
      <c r="B55" s="273" t="s">
        <v>70</v>
      </c>
      <c r="C55" s="274" t="s">
        <v>100</v>
      </c>
      <c r="D55" s="273" t="s">
        <v>64</v>
      </c>
      <c r="E55" s="273">
        <v>0</v>
      </c>
      <c r="F55" s="109"/>
      <c r="G55" s="280">
        <f t="shared" si="1"/>
        <v>0</v>
      </c>
    </row>
    <row r="56" spans="1:7" s="25" customFormat="1" ht="24" customHeight="1" x14ac:dyDescent="0.3">
      <c r="A56" s="272">
        <v>54</v>
      </c>
      <c r="B56" s="273">
        <v>60100085</v>
      </c>
      <c r="C56" s="274" t="s">
        <v>101</v>
      </c>
      <c r="D56" s="273" t="s">
        <v>65</v>
      </c>
      <c r="E56" s="273">
        <v>0</v>
      </c>
      <c r="F56" s="109"/>
      <c r="G56" s="280">
        <f t="shared" si="1"/>
        <v>0</v>
      </c>
    </row>
    <row r="57" spans="1:7" s="25" customFormat="1" ht="24" customHeight="1" x14ac:dyDescent="0.3">
      <c r="A57" s="272">
        <v>55</v>
      </c>
      <c r="B57" s="273" t="s">
        <v>70</v>
      </c>
      <c r="C57" s="274" t="s">
        <v>102</v>
      </c>
      <c r="D57" s="273" t="s">
        <v>63</v>
      </c>
      <c r="E57" s="273">
        <v>3</v>
      </c>
      <c r="F57" s="109"/>
      <c r="G57" s="280">
        <f t="shared" si="1"/>
        <v>0</v>
      </c>
    </row>
    <row r="58" spans="1:7" s="25" customFormat="1" ht="24" customHeight="1" x14ac:dyDescent="0.3">
      <c r="A58" s="272">
        <v>56</v>
      </c>
      <c r="B58" s="273" t="s">
        <v>70</v>
      </c>
      <c r="C58" s="274" t="s">
        <v>173</v>
      </c>
      <c r="D58" s="273" t="s">
        <v>65</v>
      </c>
      <c r="E58" s="273">
        <v>12</v>
      </c>
      <c r="F58" s="109"/>
      <c r="G58" s="280">
        <f t="shared" si="1"/>
        <v>0</v>
      </c>
    </row>
    <row r="59" spans="1:7" s="25" customFormat="1" ht="24" customHeight="1" x14ac:dyDescent="0.3">
      <c r="A59" s="272">
        <v>57</v>
      </c>
      <c r="B59" s="273" t="s">
        <v>70</v>
      </c>
      <c r="C59" s="274" t="s">
        <v>174</v>
      </c>
      <c r="D59" s="273" t="s">
        <v>68</v>
      </c>
      <c r="E59" s="273">
        <v>64</v>
      </c>
      <c r="F59" s="109"/>
      <c r="G59" s="280">
        <f t="shared" si="1"/>
        <v>0</v>
      </c>
    </row>
    <row r="60" spans="1:7" s="25" customFormat="1" ht="24" customHeight="1" x14ac:dyDescent="0.3">
      <c r="A60" s="272">
        <v>58</v>
      </c>
      <c r="B60" s="273" t="s">
        <v>70</v>
      </c>
      <c r="C60" s="274" t="s">
        <v>103</v>
      </c>
      <c r="D60" s="273" t="s">
        <v>64</v>
      </c>
      <c r="E60" s="273">
        <v>1</v>
      </c>
      <c r="F60" s="109"/>
      <c r="G60" s="280">
        <f t="shared" si="1"/>
        <v>0</v>
      </c>
    </row>
    <row r="61" spans="1:7" s="25" customFormat="1" ht="24" customHeight="1" x14ac:dyDescent="0.3">
      <c r="A61" s="272">
        <v>59</v>
      </c>
      <c r="B61" s="273" t="s">
        <v>70</v>
      </c>
      <c r="C61" s="274" t="s">
        <v>104</v>
      </c>
      <c r="D61" s="273" t="s">
        <v>64</v>
      </c>
      <c r="E61" s="273">
        <v>1</v>
      </c>
      <c r="F61" s="109"/>
      <c r="G61" s="280">
        <f t="shared" si="1"/>
        <v>0</v>
      </c>
    </row>
    <row r="62" spans="1:7" s="25" customFormat="1" ht="24" customHeight="1" thickBot="1" x14ac:dyDescent="0.35">
      <c r="A62" s="272">
        <v>60</v>
      </c>
      <c r="B62" s="273" t="s">
        <v>175</v>
      </c>
      <c r="C62" s="274" t="s">
        <v>176</v>
      </c>
      <c r="D62" s="273" t="s">
        <v>68</v>
      </c>
      <c r="E62" s="273">
        <v>0</v>
      </c>
      <c r="F62" s="109"/>
      <c r="G62" s="280">
        <f t="shared" si="1"/>
        <v>0</v>
      </c>
    </row>
    <row r="63" spans="1:7" ht="24" customHeight="1" thickBot="1" x14ac:dyDescent="0.35">
      <c r="A63" s="275">
        <v>61</v>
      </c>
      <c r="B63" s="369" t="s">
        <v>124</v>
      </c>
      <c r="C63" s="369"/>
      <c r="D63" s="369"/>
      <c r="E63" s="369"/>
      <c r="F63" s="369"/>
      <c r="G63" s="276">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7KfXOQYCRZVA2X0YwyWtPR7MvR0mIWNZr5hGml/AQlgkhr4elduzqgB37kUgeCVNT+pv1/8Yhk+eiZkqwSK52A==" saltValue="ygGTu48HUSvzbzkbB3lNkQ=="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5"/>
  <sheetViews>
    <sheetView view="pageBreakPreview" zoomScaleNormal="100" zoomScaleSheetLayoutView="100" workbookViewId="0">
      <selection activeCell="F3"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70" t="s">
        <v>125</v>
      </c>
      <c r="B1" s="371"/>
      <c r="C1" s="371"/>
      <c r="D1" s="371"/>
      <c r="E1" s="371"/>
      <c r="F1" s="371"/>
      <c r="G1" s="372"/>
    </row>
    <row r="2" spans="1:7" s="25" customFormat="1" ht="30" customHeight="1" x14ac:dyDescent="0.2">
      <c r="A2" s="229" t="s">
        <v>42</v>
      </c>
      <c r="B2" s="230" t="str">
        <f>'[2]Original Items Condensed'!C8</f>
        <v>Code Number</v>
      </c>
      <c r="C2" s="230" t="s">
        <v>41</v>
      </c>
      <c r="D2" s="231" t="s">
        <v>40</v>
      </c>
      <c r="E2" s="231" t="s">
        <v>39</v>
      </c>
      <c r="F2" s="232" t="s">
        <v>38</v>
      </c>
      <c r="G2" s="233" t="s">
        <v>37</v>
      </c>
    </row>
    <row r="3" spans="1:7" s="25" customFormat="1" ht="24" customHeight="1" x14ac:dyDescent="0.3">
      <c r="A3" s="236">
        <v>1</v>
      </c>
      <c r="B3" s="177" t="s">
        <v>70</v>
      </c>
      <c r="C3" s="178" t="s">
        <v>69</v>
      </c>
      <c r="D3" s="177" t="s">
        <v>63</v>
      </c>
      <c r="E3" s="177">
        <v>0</v>
      </c>
      <c r="F3" s="263"/>
      <c r="G3" s="280">
        <f t="shared" ref="G3:G34" si="0">SUM(E3*F3)</f>
        <v>0</v>
      </c>
    </row>
    <row r="4" spans="1:7" s="25" customFormat="1" ht="24" customHeight="1" x14ac:dyDescent="0.3">
      <c r="A4" s="236">
        <v>2</v>
      </c>
      <c r="B4" s="177" t="s">
        <v>70</v>
      </c>
      <c r="C4" s="178" t="s">
        <v>83</v>
      </c>
      <c r="D4" s="177" t="s">
        <v>63</v>
      </c>
      <c r="E4" s="177">
        <v>499</v>
      </c>
      <c r="F4" s="263"/>
      <c r="G4" s="280">
        <f t="shared" si="0"/>
        <v>0</v>
      </c>
    </row>
    <row r="5" spans="1:7" s="25" customFormat="1" ht="24" customHeight="1" x14ac:dyDescent="0.3">
      <c r="A5" s="236">
        <v>3</v>
      </c>
      <c r="B5" s="177" t="s">
        <v>70</v>
      </c>
      <c r="C5" s="178" t="s">
        <v>58</v>
      </c>
      <c r="D5" s="177" t="s">
        <v>65</v>
      </c>
      <c r="E5" s="177">
        <v>15</v>
      </c>
      <c r="F5" s="263"/>
      <c r="G5" s="280">
        <f t="shared" si="0"/>
        <v>0</v>
      </c>
    </row>
    <row r="6" spans="1:7" s="25" customFormat="1" ht="24" customHeight="1" x14ac:dyDescent="0.3">
      <c r="A6" s="236">
        <v>4</v>
      </c>
      <c r="B6" s="177" t="s">
        <v>70</v>
      </c>
      <c r="C6" s="178" t="s">
        <v>84</v>
      </c>
      <c r="D6" s="177" t="s">
        <v>65</v>
      </c>
      <c r="E6" s="177">
        <v>81</v>
      </c>
      <c r="F6" s="263"/>
      <c r="G6" s="280">
        <f t="shared" si="0"/>
        <v>0</v>
      </c>
    </row>
    <row r="7" spans="1:7" s="25" customFormat="1" ht="24" customHeight="1" x14ac:dyDescent="0.3">
      <c r="A7" s="236">
        <v>5</v>
      </c>
      <c r="B7" s="177">
        <v>44000300</v>
      </c>
      <c r="C7" s="178" t="s">
        <v>59</v>
      </c>
      <c r="D7" s="177" t="s">
        <v>149</v>
      </c>
      <c r="E7" s="177">
        <v>40</v>
      </c>
      <c r="F7" s="263"/>
      <c r="G7" s="280">
        <f t="shared" si="0"/>
        <v>0</v>
      </c>
    </row>
    <row r="8" spans="1:7" s="25" customFormat="1" ht="24" customHeight="1" x14ac:dyDescent="0.3">
      <c r="A8" s="236">
        <v>6</v>
      </c>
      <c r="B8" s="177">
        <v>44000500</v>
      </c>
      <c r="C8" s="178" t="s">
        <v>60</v>
      </c>
      <c r="D8" s="177" t="s">
        <v>149</v>
      </c>
      <c r="E8" s="177">
        <v>43</v>
      </c>
      <c r="F8" s="263"/>
      <c r="G8" s="280">
        <f t="shared" si="0"/>
        <v>0</v>
      </c>
    </row>
    <row r="9" spans="1:7" s="25" customFormat="1" ht="24" customHeight="1" x14ac:dyDescent="0.3">
      <c r="A9" s="236">
        <v>7</v>
      </c>
      <c r="B9" s="177">
        <v>44000600</v>
      </c>
      <c r="C9" s="178" t="s">
        <v>85</v>
      </c>
      <c r="D9" s="177" t="s">
        <v>68</v>
      </c>
      <c r="E9" s="177">
        <v>99</v>
      </c>
      <c r="F9" s="263"/>
      <c r="G9" s="280">
        <f t="shared" si="0"/>
        <v>0</v>
      </c>
    </row>
    <row r="10" spans="1:7" s="25" customFormat="1" ht="24" customHeight="1" x14ac:dyDescent="0.3">
      <c r="A10" s="236">
        <v>8</v>
      </c>
      <c r="B10" s="177" t="s">
        <v>70</v>
      </c>
      <c r="C10" s="178" t="s">
        <v>86</v>
      </c>
      <c r="D10" s="177" t="s">
        <v>65</v>
      </c>
      <c r="E10" s="177">
        <v>1073</v>
      </c>
      <c r="F10" s="263"/>
      <c r="G10" s="280">
        <f t="shared" si="0"/>
        <v>0</v>
      </c>
    </row>
    <row r="11" spans="1:7" s="25" customFormat="1" ht="24" customHeight="1" x14ac:dyDescent="0.3">
      <c r="A11" s="236">
        <v>9</v>
      </c>
      <c r="B11" s="177" t="s">
        <v>70</v>
      </c>
      <c r="C11" s="178" t="s">
        <v>87</v>
      </c>
      <c r="D11" s="177" t="s">
        <v>68</v>
      </c>
      <c r="E11" s="177">
        <v>1570</v>
      </c>
      <c r="F11" s="263"/>
      <c r="G11" s="280">
        <f t="shared" si="0"/>
        <v>0</v>
      </c>
    </row>
    <row r="12" spans="1:7" s="25" customFormat="1" ht="24" customHeight="1" x14ac:dyDescent="0.3">
      <c r="A12" s="236">
        <v>10</v>
      </c>
      <c r="B12" s="177" t="s">
        <v>70</v>
      </c>
      <c r="C12" s="178" t="s">
        <v>57</v>
      </c>
      <c r="D12" s="177" t="s">
        <v>65</v>
      </c>
      <c r="E12" s="177">
        <v>0</v>
      </c>
      <c r="F12" s="263"/>
      <c r="G12" s="280">
        <f t="shared" si="0"/>
        <v>0</v>
      </c>
    </row>
    <row r="13" spans="1:7" s="25" customFormat="1" ht="24" customHeight="1" x14ac:dyDescent="0.3">
      <c r="A13" s="236">
        <v>11</v>
      </c>
      <c r="B13" s="177">
        <v>31101100</v>
      </c>
      <c r="C13" s="178" t="s">
        <v>88</v>
      </c>
      <c r="D13" s="177" t="s">
        <v>63</v>
      </c>
      <c r="E13" s="177">
        <v>245</v>
      </c>
      <c r="F13" s="263"/>
      <c r="G13" s="280">
        <f t="shared" si="0"/>
        <v>0</v>
      </c>
    </row>
    <row r="14" spans="1:7" s="25" customFormat="1" ht="24" customHeight="1" x14ac:dyDescent="0.3">
      <c r="A14" s="236">
        <v>12</v>
      </c>
      <c r="B14" s="177">
        <v>20800150</v>
      </c>
      <c r="C14" s="178" t="s">
        <v>53</v>
      </c>
      <c r="D14" s="177" t="s">
        <v>63</v>
      </c>
      <c r="E14" s="177">
        <v>0</v>
      </c>
      <c r="F14" s="263"/>
      <c r="G14" s="280">
        <f t="shared" si="0"/>
        <v>0</v>
      </c>
    </row>
    <row r="15" spans="1:7" s="25" customFormat="1" ht="24" customHeight="1" x14ac:dyDescent="0.3">
      <c r="A15" s="236">
        <v>13</v>
      </c>
      <c r="B15" s="177" t="s">
        <v>70</v>
      </c>
      <c r="C15" s="178" t="s">
        <v>150</v>
      </c>
      <c r="D15" s="177" t="s">
        <v>63</v>
      </c>
      <c r="E15" s="177">
        <v>0</v>
      </c>
      <c r="F15" s="263"/>
      <c r="G15" s="280">
        <f t="shared" si="0"/>
        <v>0</v>
      </c>
    </row>
    <row r="16" spans="1:7" s="25" customFormat="1" ht="24" customHeight="1" x14ac:dyDescent="0.3">
      <c r="A16" s="236">
        <v>14</v>
      </c>
      <c r="B16" s="177" t="s">
        <v>70</v>
      </c>
      <c r="C16" s="178" t="s">
        <v>151</v>
      </c>
      <c r="D16" s="177" t="s">
        <v>63</v>
      </c>
      <c r="E16" s="177">
        <v>0</v>
      </c>
      <c r="F16" s="263"/>
      <c r="G16" s="280">
        <f t="shared" si="0"/>
        <v>0</v>
      </c>
    </row>
    <row r="17" spans="1:7" s="25" customFormat="1" ht="24" customHeight="1" x14ac:dyDescent="0.3">
      <c r="A17" s="236">
        <v>15</v>
      </c>
      <c r="B17" s="177" t="s">
        <v>70</v>
      </c>
      <c r="C17" s="178" t="s">
        <v>56</v>
      </c>
      <c r="D17" s="177" t="s">
        <v>67</v>
      </c>
      <c r="E17" s="177">
        <v>20</v>
      </c>
      <c r="F17" s="263"/>
      <c r="G17" s="280">
        <f t="shared" si="0"/>
        <v>0</v>
      </c>
    </row>
    <row r="18" spans="1:7" s="25" customFormat="1" ht="24" customHeight="1" x14ac:dyDescent="0.3">
      <c r="A18" s="236">
        <v>16</v>
      </c>
      <c r="B18" s="177">
        <v>35300300</v>
      </c>
      <c r="C18" s="178" t="s">
        <v>152</v>
      </c>
      <c r="D18" s="177" t="s">
        <v>65</v>
      </c>
      <c r="E18" s="177">
        <v>10</v>
      </c>
      <c r="F18" s="263"/>
      <c r="G18" s="280">
        <f t="shared" si="0"/>
        <v>0</v>
      </c>
    </row>
    <row r="19" spans="1:7" s="25" customFormat="1" ht="24" customHeight="1" x14ac:dyDescent="0.3">
      <c r="A19" s="236">
        <v>17</v>
      </c>
      <c r="B19" s="177" t="s">
        <v>70</v>
      </c>
      <c r="C19" s="178" t="s">
        <v>153</v>
      </c>
      <c r="D19" s="177" t="s">
        <v>65</v>
      </c>
      <c r="E19" s="177">
        <v>6</v>
      </c>
      <c r="F19" s="263"/>
      <c r="G19" s="280">
        <f t="shared" si="0"/>
        <v>0</v>
      </c>
    </row>
    <row r="20" spans="1:7" s="25" customFormat="1" ht="24" customHeight="1" x14ac:dyDescent="0.3">
      <c r="A20" s="236">
        <v>18</v>
      </c>
      <c r="B20" s="177" t="s">
        <v>70</v>
      </c>
      <c r="C20" s="178" t="s">
        <v>154</v>
      </c>
      <c r="D20" s="177" t="s">
        <v>65</v>
      </c>
      <c r="E20" s="177">
        <v>1073</v>
      </c>
      <c r="F20" s="263"/>
      <c r="G20" s="280">
        <f t="shared" si="0"/>
        <v>0</v>
      </c>
    </row>
    <row r="21" spans="1:7" s="25" customFormat="1" ht="24" customHeight="1" x14ac:dyDescent="0.3">
      <c r="A21" s="236">
        <v>19</v>
      </c>
      <c r="B21" s="177" t="s">
        <v>70</v>
      </c>
      <c r="C21" s="178" t="s">
        <v>155</v>
      </c>
      <c r="D21" s="177" t="s">
        <v>65</v>
      </c>
      <c r="E21" s="177">
        <v>15</v>
      </c>
      <c r="F21" s="263"/>
      <c r="G21" s="280">
        <f t="shared" si="0"/>
        <v>0</v>
      </c>
    </row>
    <row r="22" spans="1:7" s="25" customFormat="1" ht="24" customHeight="1" x14ac:dyDescent="0.3">
      <c r="A22" s="236">
        <v>20</v>
      </c>
      <c r="B22" s="177" t="s">
        <v>70</v>
      </c>
      <c r="C22" s="178" t="s">
        <v>156</v>
      </c>
      <c r="D22" s="177" t="s">
        <v>68</v>
      </c>
      <c r="E22" s="177">
        <v>1570</v>
      </c>
      <c r="F22" s="263"/>
      <c r="G22" s="280">
        <f t="shared" si="0"/>
        <v>0</v>
      </c>
    </row>
    <row r="23" spans="1:7" s="25" customFormat="1" ht="24" customHeight="1" x14ac:dyDescent="0.3">
      <c r="A23" s="236">
        <v>21</v>
      </c>
      <c r="B23" s="177" t="s">
        <v>70</v>
      </c>
      <c r="C23" s="178" t="s">
        <v>157</v>
      </c>
      <c r="D23" s="177" t="s">
        <v>68</v>
      </c>
      <c r="E23" s="177">
        <v>589</v>
      </c>
      <c r="F23" s="263"/>
      <c r="G23" s="280">
        <f t="shared" si="0"/>
        <v>0</v>
      </c>
    </row>
    <row r="24" spans="1:7" s="25" customFormat="1" ht="24" customHeight="1" x14ac:dyDescent="0.3">
      <c r="A24" s="236">
        <v>22</v>
      </c>
      <c r="B24" s="177" t="s">
        <v>70</v>
      </c>
      <c r="C24" s="178" t="s">
        <v>158</v>
      </c>
      <c r="D24" s="177" t="s">
        <v>68</v>
      </c>
      <c r="E24" s="177">
        <v>0</v>
      </c>
      <c r="F24" s="263"/>
      <c r="G24" s="280">
        <f t="shared" si="0"/>
        <v>0</v>
      </c>
    </row>
    <row r="25" spans="1:7" s="25" customFormat="1" ht="24" customHeight="1" x14ac:dyDescent="0.3">
      <c r="A25" s="236">
        <v>23</v>
      </c>
      <c r="B25" s="177" t="s">
        <v>70</v>
      </c>
      <c r="C25" s="178" t="s">
        <v>89</v>
      </c>
      <c r="D25" s="177" t="s">
        <v>68</v>
      </c>
      <c r="E25" s="177">
        <v>30</v>
      </c>
      <c r="F25" s="263"/>
      <c r="G25" s="280">
        <f t="shared" si="0"/>
        <v>0</v>
      </c>
    </row>
    <row r="26" spans="1:7" s="25" customFormat="1" ht="24" customHeight="1" x14ac:dyDescent="0.3">
      <c r="A26" s="236">
        <v>24</v>
      </c>
      <c r="B26" s="177" t="s">
        <v>70</v>
      </c>
      <c r="C26" s="178" t="s">
        <v>90</v>
      </c>
      <c r="D26" s="177" t="s">
        <v>68</v>
      </c>
      <c r="E26" s="177">
        <v>69</v>
      </c>
      <c r="F26" s="263"/>
      <c r="G26" s="280">
        <f t="shared" si="0"/>
        <v>0</v>
      </c>
    </row>
    <row r="27" spans="1:7" s="25" customFormat="1" ht="24" customHeight="1" x14ac:dyDescent="0.3">
      <c r="A27" s="236">
        <v>25</v>
      </c>
      <c r="B27" s="177" t="s">
        <v>70</v>
      </c>
      <c r="C27" s="178" t="s">
        <v>159</v>
      </c>
      <c r="D27" s="177" t="s">
        <v>68</v>
      </c>
      <c r="E27" s="177">
        <v>0</v>
      </c>
      <c r="F27" s="263"/>
      <c r="G27" s="280">
        <f t="shared" si="0"/>
        <v>0</v>
      </c>
    </row>
    <row r="28" spans="1:7" s="25" customFormat="1" ht="24" customHeight="1" x14ac:dyDescent="0.3">
      <c r="A28" s="236">
        <v>26</v>
      </c>
      <c r="B28" s="177" t="s">
        <v>70</v>
      </c>
      <c r="C28" s="178" t="s">
        <v>160</v>
      </c>
      <c r="D28" s="177" t="s">
        <v>64</v>
      </c>
      <c r="E28" s="177">
        <v>161</v>
      </c>
      <c r="F28" s="263"/>
      <c r="G28" s="280">
        <f t="shared" si="0"/>
        <v>0</v>
      </c>
    </row>
    <row r="29" spans="1:7" s="25" customFormat="1" ht="24" customHeight="1" x14ac:dyDescent="0.3">
      <c r="A29" s="236">
        <v>27</v>
      </c>
      <c r="B29" s="177" t="s">
        <v>70</v>
      </c>
      <c r="C29" s="178" t="s">
        <v>161</v>
      </c>
      <c r="D29" s="177" t="s">
        <v>68</v>
      </c>
      <c r="E29" s="177">
        <v>0</v>
      </c>
      <c r="F29" s="263"/>
      <c r="G29" s="280">
        <f t="shared" si="0"/>
        <v>0</v>
      </c>
    </row>
    <row r="30" spans="1:7" s="25" customFormat="1" ht="24" customHeight="1" x14ac:dyDescent="0.3">
      <c r="A30" s="236">
        <v>28</v>
      </c>
      <c r="B30" s="177" t="s">
        <v>70</v>
      </c>
      <c r="C30" s="178" t="s">
        <v>91</v>
      </c>
      <c r="D30" s="177" t="s">
        <v>68</v>
      </c>
      <c r="E30" s="177">
        <v>0</v>
      </c>
      <c r="F30" s="263"/>
      <c r="G30" s="280">
        <f t="shared" si="0"/>
        <v>0</v>
      </c>
    </row>
    <row r="31" spans="1:7" s="25" customFormat="1" ht="24" customHeight="1" x14ac:dyDescent="0.3">
      <c r="A31" s="236">
        <v>29</v>
      </c>
      <c r="B31" s="177">
        <v>40600290</v>
      </c>
      <c r="C31" s="178" t="s">
        <v>54</v>
      </c>
      <c r="D31" s="177" t="s">
        <v>66</v>
      </c>
      <c r="E31" s="177">
        <v>5</v>
      </c>
      <c r="F31" s="263"/>
      <c r="G31" s="280">
        <f t="shared" si="0"/>
        <v>0</v>
      </c>
    </row>
    <row r="32" spans="1:7" s="25" customFormat="1" ht="24" customHeight="1" x14ac:dyDescent="0.3">
      <c r="A32" s="236">
        <v>30</v>
      </c>
      <c r="B32" s="177" t="s">
        <v>70</v>
      </c>
      <c r="C32" s="178" t="s">
        <v>162</v>
      </c>
      <c r="D32" s="177" t="s">
        <v>67</v>
      </c>
      <c r="E32" s="177">
        <v>0</v>
      </c>
      <c r="F32" s="263"/>
      <c r="G32" s="280">
        <f t="shared" si="0"/>
        <v>0</v>
      </c>
    </row>
    <row r="33" spans="1:7" s="25" customFormat="1" ht="24" customHeight="1" x14ac:dyDescent="0.3">
      <c r="A33" s="236">
        <v>31</v>
      </c>
      <c r="B33" s="177" t="s">
        <v>70</v>
      </c>
      <c r="C33" s="178" t="s">
        <v>163</v>
      </c>
      <c r="D33" s="177" t="s">
        <v>67</v>
      </c>
      <c r="E33" s="177">
        <v>3</v>
      </c>
      <c r="F33" s="263"/>
      <c r="G33" s="280">
        <f t="shared" si="0"/>
        <v>0</v>
      </c>
    </row>
    <row r="34" spans="1:7" s="25" customFormat="1" ht="24" customHeight="1" x14ac:dyDescent="0.3">
      <c r="A34" s="236">
        <v>32</v>
      </c>
      <c r="B34" s="177" t="s">
        <v>70</v>
      </c>
      <c r="C34" s="178" t="s">
        <v>164</v>
      </c>
      <c r="D34" s="177" t="s">
        <v>67</v>
      </c>
      <c r="E34" s="177">
        <v>0</v>
      </c>
      <c r="F34" s="263"/>
      <c r="G34" s="280">
        <f t="shared" si="0"/>
        <v>0</v>
      </c>
    </row>
    <row r="35" spans="1:7" s="25" customFormat="1" ht="24" customHeight="1" x14ac:dyDescent="0.3">
      <c r="A35" s="236">
        <v>33</v>
      </c>
      <c r="B35" s="177">
        <v>60600605</v>
      </c>
      <c r="C35" s="178" t="s">
        <v>55</v>
      </c>
      <c r="D35" s="177" t="s">
        <v>149</v>
      </c>
      <c r="E35" s="177">
        <v>49</v>
      </c>
      <c r="F35" s="263"/>
      <c r="G35" s="280">
        <f t="shared" ref="G35:G62" si="1">SUM(E35*F35)</f>
        <v>0</v>
      </c>
    </row>
    <row r="36" spans="1:7" s="25" customFormat="1" ht="24" customHeight="1" x14ac:dyDescent="0.3">
      <c r="A36" s="236">
        <v>34</v>
      </c>
      <c r="B36" s="177" t="s">
        <v>70</v>
      </c>
      <c r="C36" s="178" t="s">
        <v>92</v>
      </c>
      <c r="D36" s="177" t="s">
        <v>149</v>
      </c>
      <c r="E36" s="177">
        <v>24</v>
      </c>
      <c r="F36" s="263"/>
      <c r="G36" s="280">
        <f t="shared" si="1"/>
        <v>0</v>
      </c>
    </row>
    <row r="37" spans="1:7" s="25" customFormat="1" ht="24" customHeight="1" x14ac:dyDescent="0.3">
      <c r="A37" s="236">
        <v>35</v>
      </c>
      <c r="B37" s="177" t="s">
        <v>70</v>
      </c>
      <c r="C37" s="178" t="s">
        <v>93</v>
      </c>
      <c r="D37" s="177" t="s">
        <v>149</v>
      </c>
      <c r="E37" s="177">
        <v>20</v>
      </c>
      <c r="F37" s="263"/>
      <c r="G37" s="280">
        <f t="shared" si="1"/>
        <v>0</v>
      </c>
    </row>
    <row r="38" spans="1:7" s="25" customFormat="1" ht="24" customHeight="1" x14ac:dyDescent="0.3">
      <c r="A38" s="236">
        <v>36</v>
      </c>
      <c r="B38" s="177" t="s">
        <v>70</v>
      </c>
      <c r="C38" s="178" t="s">
        <v>95</v>
      </c>
      <c r="D38" s="177" t="s">
        <v>64</v>
      </c>
      <c r="E38" s="177">
        <v>3</v>
      </c>
      <c r="F38" s="263"/>
      <c r="G38" s="280">
        <f t="shared" si="1"/>
        <v>0</v>
      </c>
    </row>
    <row r="39" spans="1:7" s="25" customFormat="1" ht="24" customHeight="1" x14ac:dyDescent="0.3">
      <c r="A39" s="236">
        <v>37</v>
      </c>
      <c r="B39" s="177" t="s">
        <v>70</v>
      </c>
      <c r="C39" s="178" t="s">
        <v>94</v>
      </c>
      <c r="D39" s="177" t="s">
        <v>64</v>
      </c>
      <c r="E39" s="177">
        <v>0</v>
      </c>
      <c r="F39" s="263"/>
      <c r="G39" s="280">
        <f t="shared" si="1"/>
        <v>0</v>
      </c>
    </row>
    <row r="40" spans="1:7" s="25" customFormat="1" ht="24" customHeight="1" x14ac:dyDescent="0.3">
      <c r="A40" s="236">
        <v>38</v>
      </c>
      <c r="B40" s="177" t="s">
        <v>70</v>
      </c>
      <c r="C40" s="178" t="s">
        <v>165</v>
      </c>
      <c r="D40" s="177" t="s">
        <v>64</v>
      </c>
      <c r="E40" s="177">
        <v>1</v>
      </c>
      <c r="F40" s="263"/>
      <c r="G40" s="280">
        <f t="shared" si="1"/>
        <v>0</v>
      </c>
    </row>
    <row r="41" spans="1:7" s="25" customFormat="1" ht="24" customHeight="1" x14ac:dyDescent="0.3">
      <c r="A41" s="236">
        <v>39</v>
      </c>
      <c r="B41" s="177" t="s">
        <v>70</v>
      </c>
      <c r="C41" s="178" t="s">
        <v>61</v>
      </c>
      <c r="D41" s="177" t="s">
        <v>64</v>
      </c>
      <c r="E41" s="177">
        <v>1</v>
      </c>
      <c r="F41" s="263"/>
      <c r="G41" s="280">
        <f t="shared" si="1"/>
        <v>0</v>
      </c>
    </row>
    <row r="42" spans="1:7" s="25" customFormat="1" ht="24" customHeight="1" x14ac:dyDescent="0.3">
      <c r="A42" s="236">
        <v>40</v>
      </c>
      <c r="B42" s="177" t="s">
        <v>70</v>
      </c>
      <c r="C42" s="178" t="s">
        <v>71</v>
      </c>
      <c r="D42" s="177" t="s">
        <v>64</v>
      </c>
      <c r="E42" s="177">
        <v>1</v>
      </c>
      <c r="F42" s="263"/>
      <c r="G42" s="280">
        <f t="shared" si="1"/>
        <v>0</v>
      </c>
    </row>
    <row r="43" spans="1:7" s="25" customFormat="1" ht="24" customHeight="1" x14ac:dyDescent="0.3">
      <c r="A43" s="236">
        <v>41</v>
      </c>
      <c r="B43" s="177" t="s">
        <v>70</v>
      </c>
      <c r="C43" s="178" t="s">
        <v>96</v>
      </c>
      <c r="D43" s="177" t="s">
        <v>149</v>
      </c>
      <c r="E43" s="177">
        <v>9</v>
      </c>
      <c r="F43" s="263"/>
      <c r="G43" s="280">
        <f t="shared" si="1"/>
        <v>0</v>
      </c>
    </row>
    <row r="44" spans="1:7" s="25" customFormat="1" ht="24" customHeight="1" x14ac:dyDescent="0.3">
      <c r="A44" s="236">
        <v>42</v>
      </c>
      <c r="B44" s="177" t="s">
        <v>70</v>
      </c>
      <c r="C44" s="178" t="s">
        <v>97</v>
      </c>
      <c r="D44" s="177" t="s">
        <v>149</v>
      </c>
      <c r="E44" s="177">
        <v>0</v>
      </c>
      <c r="F44" s="263"/>
      <c r="G44" s="280">
        <f t="shared" si="1"/>
        <v>0</v>
      </c>
    </row>
    <row r="45" spans="1:7" s="25" customFormat="1" ht="24" customHeight="1" x14ac:dyDescent="0.3">
      <c r="A45" s="236">
        <v>43</v>
      </c>
      <c r="B45" s="177" t="s">
        <v>70</v>
      </c>
      <c r="C45" s="178" t="s">
        <v>166</v>
      </c>
      <c r="D45" s="177" t="s">
        <v>149</v>
      </c>
      <c r="E45" s="177">
        <v>0</v>
      </c>
      <c r="F45" s="263"/>
      <c r="G45" s="280">
        <f t="shared" si="1"/>
        <v>0</v>
      </c>
    </row>
    <row r="46" spans="1:7" s="25" customFormat="1" ht="24" customHeight="1" x14ac:dyDescent="0.3">
      <c r="A46" s="236">
        <v>44</v>
      </c>
      <c r="B46" s="177" t="s">
        <v>70</v>
      </c>
      <c r="C46" s="178" t="s">
        <v>98</v>
      </c>
      <c r="D46" s="177" t="s">
        <v>149</v>
      </c>
      <c r="E46" s="177">
        <v>5</v>
      </c>
      <c r="F46" s="263"/>
      <c r="G46" s="280">
        <f t="shared" si="1"/>
        <v>0</v>
      </c>
    </row>
    <row r="47" spans="1:7" s="25" customFormat="1" ht="24" customHeight="1" x14ac:dyDescent="0.3">
      <c r="A47" s="236">
        <v>45</v>
      </c>
      <c r="B47" s="177" t="s">
        <v>70</v>
      </c>
      <c r="C47" s="178" t="s">
        <v>167</v>
      </c>
      <c r="D47" s="177" t="s">
        <v>149</v>
      </c>
      <c r="E47" s="177">
        <v>35</v>
      </c>
      <c r="F47" s="263"/>
      <c r="G47" s="280">
        <f t="shared" si="1"/>
        <v>0</v>
      </c>
    </row>
    <row r="48" spans="1:7" s="25" customFormat="1" ht="24" customHeight="1" x14ac:dyDescent="0.3">
      <c r="A48" s="236">
        <v>46</v>
      </c>
      <c r="B48" s="177" t="s">
        <v>70</v>
      </c>
      <c r="C48" s="178" t="s">
        <v>99</v>
      </c>
      <c r="D48" s="177" t="s">
        <v>149</v>
      </c>
      <c r="E48" s="177">
        <v>0</v>
      </c>
      <c r="F48" s="263"/>
      <c r="G48" s="280">
        <f t="shared" si="1"/>
        <v>0</v>
      </c>
    </row>
    <row r="49" spans="1:7" s="25" customFormat="1" ht="24" customHeight="1" x14ac:dyDescent="0.3">
      <c r="A49" s="236">
        <v>47</v>
      </c>
      <c r="B49" s="177" t="s">
        <v>70</v>
      </c>
      <c r="C49" s="178" t="s">
        <v>168</v>
      </c>
      <c r="D49" s="177" t="s">
        <v>149</v>
      </c>
      <c r="E49" s="177">
        <v>0</v>
      </c>
      <c r="F49" s="263"/>
      <c r="G49" s="280">
        <f t="shared" si="1"/>
        <v>0</v>
      </c>
    </row>
    <row r="50" spans="1:7" s="25" customFormat="1" ht="24" customHeight="1" x14ac:dyDescent="0.3">
      <c r="A50" s="236">
        <v>48</v>
      </c>
      <c r="B50" s="177" t="s">
        <v>70</v>
      </c>
      <c r="C50" s="178" t="s">
        <v>169</v>
      </c>
      <c r="D50" s="177" t="s">
        <v>64</v>
      </c>
      <c r="E50" s="177">
        <v>0</v>
      </c>
      <c r="F50" s="263"/>
      <c r="G50" s="280">
        <f t="shared" si="1"/>
        <v>0</v>
      </c>
    </row>
    <row r="51" spans="1:7" s="25" customFormat="1" ht="24" customHeight="1" x14ac:dyDescent="0.3">
      <c r="A51" s="236">
        <v>49</v>
      </c>
      <c r="B51" s="177" t="s">
        <v>70</v>
      </c>
      <c r="C51" s="178" t="s">
        <v>170</v>
      </c>
      <c r="D51" s="177" t="s">
        <v>149</v>
      </c>
      <c r="E51" s="177">
        <v>48</v>
      </c>
      <c r="F51" s="263"/>
      <c r="G51" s="280">
        <f t="shared" si="1"/>
        <v>0</v>
      </c>
    </row>
    <row r="52" spans="1:7" s="25" customFormat="1" ht="24" customHeight="1" x14ac:dyDescent="0.3">
      <c r="A52" s="236">
        <v>50</v>
      </c>
      <c r="B52" s="177" t="s">
        <v>70</v>
      </c>
      <c r="C52" s="178" t="s">
        <v>62</v>
      </c>
      <c r="D52" s="177" t="s">
        <v>64</v>
      </c>
      <c r="E52" s="177">
        <v>4</v>
      </c>
      <c r="F52" s="263"/>
      <c r="G52" s="280">
        <f t="shared" si="1"/>
        <v>0</v>
      </c>
    </row>
    <row r="53" spans="1:7" s="25" customFormat="1" ht="24" customHeight="1" x14ac:dyDescent="0.3">
      <c r="A53" s="236">
        <v>51</v>
      </c>
      <c r="B53" s="177" t="s">
        <v>70</v>
      </c>
      <c r="C53" s="178" t="s">
        <v>171</v>
      </c>
      <c r="D53" s="177" t="s">
        <v>64</v>
      </c>
      <c r="E53" s="177">
        <v>1</v>
      </c>
      <c r="F53" s="263"/>
      <c r="G53" s="280">
        <f t="shared" si="1"/>
        <v>0</v>
      </c>
    </row>
    <row r="54" spans="1:7" s="25" customFormat="1" ht="24" customHeight="1" x14ac:dyDescent="0.3">
      <c r="A54" s="236">
        <v>52</v>
      </c>
      <c r="B54" s="177" t="s">
        <v>70</v>
      </c>
      <c r="C54" s="178" t="s">
        <v>172</v>
      </c>
      <c r="D54" s="177" t="s">
        <v>149</v>
      </c>
      <c r="E54" s="177">
        <v>652</v>
      </c>
      <c r="F54" s="263"/>
      <c r="G54" s="280">
        <f t="shared" si="1"/>
        <v>0</v>
      </c>
    </row>
    <row r="55" spans="1:7" s="25" customFormat="1" ht="24" customHeight="1" x14ac:dyDescent="0.3">
      <c r="A55" s="236">
        <v>53</v>
      </c>
      <c r="B55" s="177" t="s">
        <v>70</v>
      </c>
      <c r="C55" s="178" t="s">
        <v>100</v>
      </c>
      <c r="D55" s="177" t="s">
        <v>64</v>
      </c>
      <c r="E55" s="177">
        <v>3</v>
      </c>
      <c r="F55" s="263"/>
      <c r="G55" s="280">
        <f t="shared" si="1"/>
        <v>0</v>
      </c>
    </row>
    <row r="56" spans="1:7" s="25" customFormat="1" ht="24" customHeight="1" x14ac:dyDescent="0.3">
      <c r="A56" s="236">
        <v>54</v>
      </c>
      <c r="B56" s="177">
        <v>60100085</v>
      </c>
      <c r="C56" s="178" t="s">
        <v>101</v>
      </c>
      <c r="D56" s="177" t="s">
        <v>65</v>
      </c>
      <c r="E56" s="177">
        <v>0</v>
      </c>
      <c r="F56" s="263"/>
      <c r="G56" s="280">
        <f t="shared" si="1"/>
        <v>0</v>
      </c>
    </row>
    <row r="57" spans="1:7" s="25" customFormat="1" ht="24" customHeight="1" x14ac:dyDescent="0.3">
      <c r="A57" s="236">
        <v>55</v>
      </c>
      <c r="B57" s="177" t="s">
        <v>70</v>
      </c>
      <c r="C57" s="178" t="s">
        <v>102</v>
      </c>
      <c r="D57" s="177" t="s">
        <v>63</v>
      </c>
      <c r="E57" s="177">
        <v>2</v>
      </c>
      <c r="F57" s="263"/>
      <c r="G57" s="280">
        <f t="shared" si="1"/>
        <v>0</v>
      </c>
    </row>
    <row r="58" spans="1:7" s="25" customFormat="1" ht="24" customHeight="1" x14ac:dyDescent="0.3">
      <c r="A58" s="236">
        <v>56</v>
      </c>
      <c r="B58" s="177" t="s">
        <v>70</v>
      </c>
      <c r="C58" s="178" t="s">
        <v>173</v>
      </c>
      <c r="D58" s="177" t="s">
        <v>65</v>
      </c>
      <c r="E58" s="177">
        <v>7</v>
      </c>
      <c r="F58" s="263"/>
      <c r="G58" s="280">
        <f t="shared" si="1"/>
        <v>0</v>
      </c>
    </row>
    <row r="59" spans="1:7" s="25" customFormat="1" ht="24" customHeight="1" x14ac:dyDescent="0.3">
      <c r="A59" s="236">
        <v>57</v>
      </c>
      <c r="B59" s="177" t="s">
        <v>70</v>
      </c>
      <c r="C59" s="178" t="s">
        <v>174</v>
      </c>
      <c r="D59" s="177" t="s">
        <v>68</v>
      </c>
      <c r="E59" s="177">
        <v>64</v>
      </c>
      <c r="F59" s="263"/>
      <c r="G59" s="280">
        <f t="shared" si="1"/>
        <v>0</v>
      </c>
    </row>
    <row r="60" spans="1:7" s="25" customFormat="1" ht="24" customHeight="1" x14ac:dyDescent="0.3">
      <c r="A60" s="236">
        <v>58</v>
      </c>
      <c r="B60" s="177" t="s">
        <v>70</v>
      </c>
      <c r="C60" s="178" t="s">
        <v>103</v>
      </c>
      <c r="D60" s="177" t="s">
        <v>64</v>
      </c>
      <c r="E60" s="177">
        <v>2</v>
      </c>
      <c r="F60" s="263"/>
      <c r="G60" s="280">
        <f t="shared" si="1"/>
        <v>0</v>
      </c>
    </row>
    <row r="61" spans="1:7" s="25" customFormat="1" ht="24" customHeight="1" x14ac:dyDescent="0.3">
      <c r="A61" s="236">
        <v>59</v>
      </c>
      <c r="B61" s="177" t="s">
        <v>70</v>
      </c>
      <c r="C61" s="178" t="s">
        <v>104</v>
      </c>
      <c r="D61" s="177" t="s">
        <v>64</v>
      </c>
      <c r="E61" s="177">
        <v>0</v>
      </c>
      <c r="F61" s="263"/>
      <c r="G61" s="280">
        <f t="shared" si="1"/>
        <v>0</v>
      </c>
    </row>
    <row r="62" spans="1:7" s="25" customFormat="1" ht="24" customHeight="1" x14ac:dyDescent="0.3">
      <c r="A62" s="236">
        <v>60</v>
      </c>
      <c r="B62" s="177" t="s">
        <v>175</v>
      </c>
      <c r="C62" s="178" t="s">
        <v>176</v>
      </c>
      <c r="D62" s="177" t="s">
        <v>68</v>
      </c>
      <c r="E62" s="177">
        <v>0</v>
      </c>
      <c r="F62" s="263"/>
      <c r="G62" s="280">
        <f t="shared" si="1"/>
        <v>0</v>
      </c>
    </row>
    <row r="63" spans="1:7" ht="24" customHeight="1" thickBot="1" x14ac:dyDescent="0.35">
      <c r="A63" s="234">
        <v>61</v>
      </c>
      <c r="B63" s="373" t="s">
        <v>126</v>
      </c>
      <c r="C63" s="373"/>
      <c r="D63" s="373"/>
      <c r="E63" s="373"/>
      <c r="F63" s="373"/>
      <c r="G63" s="235">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i5hw79hwnCbYSC/qowhLihZbgJpgnf6wkOPkN7oPDHSFM6K9Lmg1J7wULD3ymm5rgTJ3XvuFcgL5CT2BTSoW5w==" saltValue="8zczoek1kmhgls5XC8CdhQ=="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5"/>
  <sheetViews>
    <sheetView view="pageBreakPreview" zoomScaleNormal="100" zoomScaleSheetLayoutView="100" workbookViewId="0">
      <selection activeCell="F3"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74" t="s">
        <v>127</v>
      </c>
      <c r="B1" s="375"/>
      <c r="C1" s="375"/>
      <c r="D1" s="375"/>
      <c r="E1" s="375"/>
      <c r="F1" s="375"/>
      <c r="G1" s="376"/>
    </row>
    <row r="2" spans="1:7" s="25" customFormat="1" ht="30" customHeight="1" x14ac:dyDescent="0.2">
      <c r="A2" s="252" t="s">
        <v>42</v>
      </c>
      <c r="B2" s="253" t="str">
        <f>'[2]Original Items Condensed'!C8</f>
        <v>Code Number</v>
      </c>
      <c r="C2" s="253" t="s">
        <v>41</v>
      </c>
      <c r="D2" s="254" t="s">
        <v>40</v>
      </c>
      <c r="E2" s="254" t="s">
        <v>39</v>
      </c>
      <c r="F2" s="255" t="s">
        <v>38</v>
      </c>
      <c r="G2" s="256" t="s">
        <v>37</v>
      </c>
    </row>
    <row r="3" spans="1:7" s="25" customFormat="1" ht="24" customHeight="1" x14ac:dyDescent="0.3">
      <c r="A3" s="257">
        <v>1</v>
      </c>
      <c r="B3" s="258" t="s">
        <v>70</v>
      </c>
      <c r="C3" s="259" t="s">
        <v>69</v>
      </c>
      <c r="D3" s="258" t="s">
        <v>63</v>
      </c>
      <c r="E3" s="258">
        <v>98</v>
      </c>
      <c r="F3" s="262"/>
      <c r="G3" s="280">
        <f t="shared" ref="G3:G34" si="0">SUM(E3*F3)</f>
        <v>0</v>
      </c>
    </row>
    <row r="4" spans="1:7" s="25" customFormat="1" ht="24" customHeight="1" x14ac:dyDescent="0.3">
      <c r="A4" s="257">
        <v>2</v>
      </c>
      <c r="B4" s="258" t="s">
        <v>70</v>
      </c>
      <c r="C4" s="259" t="s">
        <v>83</v>
      </c>
      <c r="D4" s="258" t="s">
        <v>63</v>
      </c>
      <c r="E4" s="258">
        <v>414</v>
      </c>
      <c r="F4" s="262"/>
      <c r="G4" s="280">
        <f t="shared" si="0"/>
        <v>0</v>
      </c>
    </row>
    <row r="5" spans="1:7" s="25" customFormat="1" ht="24" customHeight="1" x14ac:dyDescent="0.3">
      <c r="A5" s="257">
        <v>3</v>
      </c>
      <c r="B5" s="258" t="s">
        <v>70</v>
      </c>
      <c r="C5" s="259" t="s">
        <v>58</v>
      </c>
      <c r="D5" s="258" t="s">
        <v>65</v>
      </c>
      <c r="E5" s="258">
        <v>25</v>
      </c>
      <c r="F5" s="262"/>
      <c r="G5" s="280">
        <f t="shared" si="0"/>
        <v>0</v>
      </c>
    </row>
    <row r="6" spans="1:7" s="25" customFormat="1" ht="24" customHeight="1" x14ac:dyDescent="0.3">
      <c r="A6" s="257">
        <v>4</v>
      </c>
      <c r="B6" s="258" t="s">
        <v>70</v>
      </c>
      <c r="C6" s="259" t="s">
        <v>84</v>
      </c>
      <c r="D6" s="258" t="s">
        <v>65</v>
      </c>
      <c r="E6" s="258">
        <v>236</v>
      </c>
      <c r="F6" s="262"/>
      <c r="G6" s="280">
        <f t="shared" si="0"/>
        <v>0</v>
      </c>
    </row>
    <row r="7" spans="1:7" s="25" customFormat="1" ht="24" customHeight="1" x14ac:dyDescent="0.3">
      <c r="A7" s="257">
        <v>5</v>
      </c>
      <c r="B7" s="258">
        <v>44000300</v>
      </c>
      <c r="C7" s="259" t="s">
        <v>59</v>
      </c>
      <c r="D7" s="258" t="s">
        <v>149</v>
      </c>
      <c r="E7" s="258">
        <v>90</v>
      </c>
      <c r="F7" s="262"/>
      <c r="G7" s="280">
        <f t="shared" si="0"/>
        <v>0</v>
      </c>
    </row>
    <row r="8" spans="1:7" s="25" customFormat="1" ht="24" customHeight="1" x14ac:dyDescent="0.3">
      <c r="A8" s="257">
        <v>6</v>
      </c>
      <c r="B8" s="258">
        <v>44000500</v>
      </c>
      <c r="C8" s="259" t="s">
        <v>60</v>
      </c>
      <c r="D8" s="258" t="s">
        <v>149</v>
      </c>
      <c r="E8" s="258">
        <v>109</v>
      </c>
      <c r="F8" s="262"/>
      <c r="G8" s="280">
        <f t="shared" si="0"/>
        <v>0</v>
      </c>
    </row>
    <row r="9" spans="1:7" s="25" customFormat="1" ht="24" customHeight="1" x14ac:dyDescent="0.3">
      <c r="A9" s="257">
        <v>7</v>
      </c>
      <c r="B9" s="258">
        <v>44000600</v>
      </c>
      <c r="C9" s="259" t="s">
        <v>85</v>
      </c>
      <c r="D9" s="258" t="s">
        <v>68</v>
      </c>
      <c r="E9" s="258">
        <v>390</v>
      </c>
      <c r="F9" s="262"/>
      <c r="G9" s="280">
        <f t="shared" si="0"/>
        <v>0</v>
      </c>
    </row>
    <row r="10" spans="1:7" s="25" customFormat="1" ht="24" customHeight="1" x14ac:dyDescent="0.3">
      <c r="A10" s="257">
        <v>8</v>
      </c>
      <c r="B10" s="258" t="s">
        <v>70</v>
      </c>
      <c r="C10" s="259" t="s">
        <v>86</v>
      </c>
      <c r="D10" s="258" t="s">
        <v>65</v>
      </c>
      <c r="E10" s="258">
        <v>1062</v>
      </c>
      <c r="F10" s="262"/>
      <c r="G10" s="280">
        <f t="shared" si="0"/>
        <v>0</v>
      </c>
    </row>
    <row r="11" spans="1:7" s="25" customFormat="1" ht="24" customHeight="1" x14ac:dyDescent="0.3">
      <c r="A11" s="257">
        <v>9</v>
      </c>
      <c r="B11" s="258" t="s">
        <v>70</v>
      </c>
      <c r="C11" s="259" t="s">
        <v>87</v>
      </c>
      <c r="D11" s="258" t="s">
        <v>68</v>
      </c>
      <c r="E11" s="258">
        <v>945</v>
      </c>
      <c r="F11" s="262"/>
      <c r="G11" s="280">
        <f t="shared" si="0"/>
        <v>0</v>
      </c>
    </row>
    <row r="12" spans="1:7" s="25" customFormat="1" ht="24" customHeight="1" x14ac:dyDescent="0.3">
      <c r="A12" s="257">
        <v>10</v>
      </c>
      <c r="B12" s="258" t="s">
        <v>70</v>
      </c>
      <c r="C12" s="259" t="s">
        <v>57</v>
      </c>
      <c r="D12" s="258" t="s">
        <v>65</v>
      </c>
      <c r="E12" s="258">
        <v>79</v>
      </c>
      <c r="F12" s="262"/>
      <c r="G12" s="280">
        <f t="shared" si="0"/>
        <v>0</v>
      </c>
    </row>
    <row r="13" spans="1:7" s="25" customFormat="1" ht="24" customHeight="1" x14ac:dyDescent="0.3">
      <c r="A13" s="257">
        <v>11</v>
      </c>
      <c r="B13" s="258">
        <v>31101100</v>
      </c>
      <c r="C13" s="259" t="s">
        <v>88</v>
      </c>
      <c r="D13" s="258" t="s">
        <v>63</v>
      </c>
      <c r="E13" s="258">
        <v>253</v>
      </c>
      <c r="F13" s="262"/>
      <c r="G13" s="280">
        <f t="shared" si="0"/>
        <v>0</v>
      </c>
    </row>
    <row r="14" spans="1:7" s="25" customFormat="1" ht="24" customHeight="1" x14ac:dyDescent="0.3">
      <c r="A14" s="257">
        <v>12</v>
      </c>
      <c r="B14" s="258">
        <v>20800150</v>
      </c>
      <c r="C14" s="259" t="s">
        <v>53</v>
      </c>
      <c r="D14" s="258" t="s">
        <v>63</v>
      </c>
      <c r="E14" s="258">
        <v>108</v>
      </c>
      <c r="F14" s="262"/>
      <c r="G14" s="280">
        <f t="shared" si="0"/>
        <v>0</v>
      </c>
    </row>
    <row r="15" spans="1:7" s="25" customFormat="1" ht="24" customHeight="1" x14ac:dyDescent="0.3">
      <c r="A15" s="257">
        <v>13</v>
      </c>
      <c r="B15" s="258" t="s">
        <v>70</v>
      </c>
      <c r="C15" s="259" t="s">
        <v>150</v>
      </c>
      <c r="D15" s="258" t="s">
        <v>63</v>
      </c>
      <c r="E15" s="258">
        <v>0</v>
      </c>
      <c r="F15" s="262"/>
      <c r="G15" s="280">
        <f t="shared" si="0"/>
        <v>0</v>
      </c>
    </row>
    <row r="16" spans="1:7" s="25" customFormat="1" ht="24" customHeight="1" x14ac:dyDescent="0.3">
      <c r="A16" s="257">
        <v>14</v>
      </c>
      <c r="B16" s="258" t="s">
        <v>70</v>
      </c>
      <c r="C16" s="259" t="s">
        <v>151</v>
      </c>
      <c r="D16" s="258" t="s">
        <v>63</v>
      </c>
      <c r="E16" s="258">
        <v>0</v>
      </c>
      <c r="F16" s="262"/>
      <c r="G16" s="280">
        <f t="shared" si="0"/>
        <v>0</v>
      </c>
    </row>
    <row r="17" spans="1:7" s="25" customFormat="1" ht="24" customHeight="1" x14ac:dyDescent="0.3">
      <c r="A17" s="257">
        <v>15</v>
      </c>
      <c r="B17" s="258" t="s">
        <v>70</v>
      </c>
      <c r="C17" s="259" t="s">
        <v>56</v>
      </c>
      <c r="D17" s="258" t="s">
        <v>67</v>
      </c>
      <c r="E17" s="258">
        <v>50</v>
      </c>
      <c r="F17" s="262"/>
      <c r="G17" s="280">
        <f t="shared" si="0"/>
        <v>0</v>
      </c>
    </row>
    <row r="18" spans="1:7" s="25" customFormat="1" ht="24" customHeight="1" x14ac:dyDescent="0.3">
      <c r="A18" s="257">
        <v>16</v>
      </c>
      <c r="B18" s="258">
        <v>35300300</v>
      </c>
      <c r="C18" s="259" t="s">
        <v>152</v>
      </c>
      <c r="D18" s="258" t="s">
        <v>65</v>
      </c>
      <c r="E18" s="258">
        <v>5</v>
      </c>
      <c r="F18" s="262"/>
      <c r="G18" s="280">
        <f t="shared" si="0"/>
        <v>0</v>
      </c>
    </row>
    <row r="19" spans="1:7" s="25" customFormat="1" ht="24" customHeight="1" x14ac:dyDescent="0.3">
      <c r="A19" s="257">
        <v>17</v>
      </c>
      <c r="B19" s="258" t="s">
        <v>70</v>
      </c>
      <c r="C19" s="259" t="s">
        <v>153</v>
      </c>
      <c r="D19" s="258" t="s">
        <v>65</v>
      </c>
      <c r="E19" s="258">
        <v>20</v>
      </c>
      <c r="F19" s="262"/>
      <c r="G19" s="280">
        <f t="shared" si="0"/>
        <v>0</v>
      </c>
    </row>
    <row r="20" spans="1:7" s="25" customFormat="1" ht="24" customHeight="1" x14ac:dyDescent="0.3">
      <c r="A20" s="257">
        <v>18</v>
      </c>
      <c r="B20" s="258" t="s">
        <v>70</v>
      </c>
      <c r="C20" s="259" t="s">
        <v>154</v>
      </c>
      <c r="D20" s="258" t="s">
        <v>65</v>
      </c>
      <c r="E20" s="258">
        <v>1062</v>
      </c>
      <c r="F20" s="262"/>
      <c r="G20" s="280">
        <f t="shared" si="0"/>
        <v>0</v>
      </c>
    </row>
    <row r="21" spans="1:7" s="25" customFormat="1" ht="24" customHeight="1" x14ac:dyDescent="0.3">
      <c r="A21" s="257">
        <v>19</v>
      </c>
      <c r="B21" s="258" t="s">
        <v>70</v>
      </c>
      <c r="C21" s="259" t="s">
        <v>155</v>
      </c>
      <c r="D21" s="258" t="s">
        <v>65</v>
      </c>
      <c r="E21" s="258">
        <v>75</v>
      </c>
      <c r="F21" s="262"/>
      <c r="G21" s="280">
        <f t="shared" si="0"/>
        <v>0</v>
      </c>
    </row>
    <row r="22" spans="1:7" s="25" customFormat="1" ht="24" customHeight="1" x14ac:dyDescent="0.3">
      <c r="A22" s="257">
        <v>20</v>
      </c>
      <c r="B22" s="258" t="s">
        <v>70</v>
      </c>
      <c r="C22" s="259" t="s">
        <v>156</v>
      </c>
      <c r="D22" s="258" t="s">
        <v>68</v>
      </c>
      <c r="E22" s="258">
        <v>945</v>
      </c>
      <c r="F22" s="262"/>
      <c r="G22" s="280">
        <f t="shared" si="0"/>
        <v>0</v>
      </c>
    </row>
    <row r="23" spans="1:7" s="25" customFormat="1" ht="24" customHeight="1" x14ac:dyDescent="0.3">
      <c r="A23" s="257">
        <v>21</v>
      </c>
      <c r="B23" s="258" t="s">
        <v>70</v>
      </c>
      <c r="C23" s="259" t="s">
        <v>157</v>
      </c>
      <c r="D23" s="258" t="s">
        <v>68</v>
      </c>
      <c r="E23" s="258">
        <v>1409</v>
      </c>
      <c r="F23" s="262"/>
      <c r="G23" s="280">
        <f t="shared" si="0"/>
        <v>0</v>
      </c>
    </row>
    <row r="24" spans="1:7" s="25" customFormat="1" ht="24" customHeight="1" x14ac:dyDescent="0.3">
      <c r="A24" s="257">
        <v>22</v>
      </c>
      <c r="B24" s="258" t="s">
        <v>70</v>
      </c>
      <c r="C24" s="259" t="s">
        <v>158</v>
      </c>
      <c r="D24" s="258" t="s">
        <v>68</v>
      </c>
      <c r="E24" s="258">
        <v>0</v>
      </c>
      <c r="F24" s="262"/>
      <c r="G24" s="280">
        <f t="shared" si="0"/>
        <v>0</v>
      </c>
    </row>
    <row r="25" spans="1:7" s="25" customFormat="1" ht="24" customHeight="1" x14ac:dyDescent="0.3">
      <c r="A25" s="257">
        <v>23</v>
      </c>
      <c r="B25" s="258" t="s">
        <v>70</v>
      </c>
      <c r="C25" s="259" t="s">
        <v>89</v>
      </c>
      <c r="D25" s="258" t="s">
        <v>68</v>
      </c>
      <c r="E25" s="258">
        <v>288</v>
      </c>
      <c r="F25" s="262"/>
      <c r="G25" s="280">
        <f t="shared" si="0"/>
        <v>0</v>
      </c>
    </row>
    <row r="26" spans="1:7" s="25" customFormat="1" ht="24" customHeight="1" x14ac:dyDescent="0.3">
      <c r="A26" s="257">
        <v>24</v>
      </c>
      <c r="B26" s="258" t="s">
        <v>70</v>
      </c>
      <c r="C26" s="259" t="s">
        <v>90</v>
      </c>
      <c r="D26" s="258" t="s">
        <v>68</v>
      </c>
      <c r="E26" s="258">
        <v>102</v>
      </c>
      <c r="F26" s="262"/>
      <c r="G26" s="280">
        <f t="shared" si="0"/>
        <v>0</v>
      </c>
    </row>
    <row r="27" spans="1:7" s="25" customFormat="1" ht="24" customHeight="1" x14ac:dyDescent="0.3">
      <c r="A27" s="257">
        <v>25</v>
      </c>
      <c r="B27" s="258" t="s">
        <v>70</v>
      </c>
      <c r="C27" s="259" t="s">
        <v>159</v>
      </c>
      <c r="D27" s="258" t="s">
        <v>68</v>
      </c>
      <c r="E27" s="258">
        <v>30</v>
      </c>
      <c r="F27" s="262"/>
      <c r="G27" s="280">
        <f t="shared" si="0"/>
        <v>0</v>
      </c>
    </row>
    <row r="28" spans="1:7" s="25" customFormat="1" ht="24" customHeight="1" x14ac:dyDescent="0.3">
      <c r="A28" s="257">
        <v>26</v>
      </c>
      <c r="B28" s="258" t="s">
        <v>70</v>
      </c>
      <c r="C28" s="259" t="s">
        <v>160</v>
      </c>
      <c r="D28" s="258" t="s">
        <v>64</v>
      </c>
      <c r="E28" s="258">
        <v>176</v>
      </c>
      <c r="F28" s="262"/>
      <c r="G28" s="280">
        <f t="shared" si="0"/>
        <v>0</v>
      </c>
    </row>
    <row r="29" spans="1:7" s="25" customFormat="1" ht="24" customHeight="1" x14ac:dyDescent="0.3">
      <c r="A29" s="257">
        <v>27</v>
      </c>
      <c r="B29" s="258" t="s">
        <v>70</v>
      </c>
      <c r="C29" s="259" t="s">
        <v>161</v>
      </c>
      <c r="D29" s="258" t="s">
        <v>68</v>
      </c>
      <c r="E29" s="258">
        <v>0</v>
      </c>
      <c r="F29" s="262"/>
      <c r="G29" s="280">
        <f t="shared" si="0"/>
        <v>0</v>
      </c>
    </row>
    <row r="30" spans="1:7" s="25" customFormat="1" ht="24" customHeight="1" x14ac:dyDescent="0.3">
      <c r="A30" s="257">
        <v>28</v>
      </c>
      <c r="B30" s="258" t="s">
        <v>70</v>
      </c>
      <c r="C30" s="259" t="s">
        <v>91</v>
      </c>
      <c r="D30" s="258" t="s">
        <v>68</v>
      </c>
      <c r="E30" s="258">
        <v>0</v>
      </c>
      <c r="F30" s="262"/>
      <c r="G30" s="280">
        <f t="shared" si="0"/>
        <v>0</v>
      </c>
    </row>
    <row r="31" spans="1:7" s="25" customFormat="1" ht="24" customHeight="1" x14ac:dyDescent="0.3">
      <c r="A31" s="257">
        <v>29</v>
      </c>
      <c r="B31" s="258">
        <v>40600290</v>
      </c>
      <c r="C31" s="259" t="s">
        <v>54</v>
      </c>
      <c r="D31" s="258" t="s">
        <v>66</v>
      </c>
      <c r="E31" s="258">
        <v>48</v>
      </c>
      <c r="F31" s="262"/>
      <c r="G31" s="280">
        <f t="shared" si="0"/>
        <v>0</v>
      </c>
    </row>
    <row r="32" spans="1:7" s="25" customFormat="1" ht="24" customHeight="1" x14ac:dyDescent="0.3">
      <c r="A32" s="257">
        <v>30</v>
      </c>
      <c r="B32" s="258" t="s">
        <v>70</v>
      </c>
      <c r="C32" s="259" t="s">
        <v>162</v>
      </c>
      <c r="D32" s="258" t="s">
        <v>67</v>
      </c>
      <c r="E32" s="258">
        <v>9</v>
      </c>
      <c r="F32" s="262"/>
      <c r="G32" s="280">
        <f t="shared" si="0"/>
        <v>0</v>
      </c>
    </row>
    <row r="33" spans="1:7" s="25" customFormat="1" ht="24" customHeight="1" x14ac:dyDescent="0.3">
      <c r="A33" s="257">
        <v>31</v>
      </c>
      <c r="B33" s="258" t="s">
        <v>70</v>
      </c>
      <c r="C33" s="259" t="s">
        <v>163</v>
      </c>
      <c r="D33" s="258" t="s">
        <v>67</v>
      </c>
      <c r="E33" s="258">
        <v>3</v>
      </c>
      <c r="F33" s="262"/>
      <c r="G33" s="280">
        <f t="shared" si="0"/>
        <v>0</v>
      </c>
    </row>
    <row r="34" spans="1:7" s="25" customFormat="1" ht="24" customHeight="1" x14ac:dyDescent="0.3">
      <c r="A34" s="257">
        <v>32</v>
      </c>
      <c r="B34" s="258" t="s">
        <v>70</v>
      </c>
      <c r="C34" s="259" t="s">
        <v>164</v>
      </c>
      <c r="D34" s="258" t="s">
        <v>67</v>
      </c>
      <c r="E34" s="258">
        <v>0</v>
      </c>
      <c r="F34" s="262"/>
      <c r="G34" s="280">
        <f t="shared" si="0"/>
        <v>0</v>
      </c>
    </row>
    <row r="35" spans="1:7" s="25" customFormat="1" ht="24" customHeight="1" x14ac:dyDescent="0.3">
      <c r="A35" s="257">
        <v>33</v>
      </c>
      <c r="B35" s="258">
        <v>60600605</v>
      </c>
      <c r="C35" s="259" t="s">
        <v>55</v>
      </c>
      <c r="D35" s="258" t="s">
        <v>149</v>
      </c>
      <c r="E35" s="258">
        <v>90</v>
      </c>
      <c r="F35" s="262"/>
      <c r="G35" s="280">
        <f t="shared" ref="G35:G62" si="1">SUM(E35*F35)</f>
        <v>0</v>
      </c>
    </row>
    <row r="36" spans="1:7" s="25" customFormat="1" ht="24" customHeight="1" x14ac:dyDescent="0.3">
      <c r="A36" s="257">
        <v>34</v>
      </c>
      <c r="B36" s="258" t="s">
        <v>70</v>
      </c>
      <c r="C36" s="259" t="s">
        <v>92</v>
      </c>
      <c r="D36" s="258" t="s">
        <v>149</v>
      </c>
      <c r="E36" s="258">
        <v>87</v>
      </c>
      <c r="F36" s="262"/>
      <c r="G36" s="280">
        <f t="shared" si="1"/>
        <v>0</v>
      </c>
    </row>
    <row r="37" spans="1:7" s="25" customFormat="1" ht="24" customHeight="1" x14ac:dyDescent="0.3">
      <c r="A37" s="257">
        <v>35</v>
      </c>
      <c r="B37" s="258" t="s">
        <v>70</v>
      </c>
      <c r="C37" s="259" t="s">
        <v>93</v>
      </c>
      <c r="D37" s="258" t="s">
        <v>149</v>
      </c>
      <c r="E37" s="258">
        <v>23</v>
      </c>
      <c r="F37" s="262"/>
      <c r="G37" s="280">
        <f t="shared" si="1"/>
        <v>0</v>
      </c>
    </row>
    <row r="38" spans="1:7" s="25" customFormat="1" ht="24" customHeight="1" x14ac:dyDescent="0.3">
      <c r="A38" s="257">
        <v>36</v>
      </c>
      <c r="B38" s="258" t="s">
        <v>70</v>
      </c>
      <c r="C38" s="259" t="s">
        <v>95</v>
      </c>
      <c r="D38" s="258" t="s">
        <v>64</v>
      </c>
      <c r="E38" s="258">
        <v>0</v>
      </c>
      <c r="F38" s="262"/>
      <c r="G38" s="280">
        <f t="shared" si="1"/>
        <v>0</v>
      </c>
    </row>
    <row r="39" spans="1:7" s="25" customFormat="1" ht="24" customHeight="1" x14ac:dyDescent="0.3">
      <c r="A39" s="257">
        <v>37</v>
      </c>
      <c r="B39" s="258" t="s">
        <v>70</v>
      </c>
      <c r="C39" s="259" t="s">
        <v>94</v>
      </c>
      <c r="D39" s="258" t="s">
        <v>64</v>
      </c>
      <c r="E39" s="258">
        <v>1</v>
      </c>
      <c r="F39" s="262"/>
      <c r="G39" s="280">
        <f t="shared" si="1"/>
        <v>0</v>
      </c>
    </row>
    <row r="40" spans="1:7" s="25" customFormat="1" ht="24" customHeight="1" x14ac:dyDescent="0.3">
      <c r="A40" s="257">
        <v>38</v>
      </c>
      <c r="B40" s="258" t="s">
        <v>70</v>
      </c>
      <c r="C40" s="259" t="s">
        <v>165</v>
      </c>
      <c r="D40" s="258" t="s">
        <v>64</v>
      </c>
      <c r="E40" s="258">
        <v>2</v>
      </c>
      <c r="F40" s="262"/>
      <c r="G40" s="280">
        <f t="shared" si="1"/>
        <v>0</v>
      </c>
    </row>
    <row r="41" spans="1:7" s="25" customFormat="1" ht="24" customHeight="1" x14ac:dyDescent="0.3">
      <c r="A41" s="257">
        <v>39</v>
      </c>
      <c r="B41" s="258" t="s">
        <v>70</v>
      </c>
      <c r="C41" s="259" t="s">
        <v>61</v>
      </c>
      <c r="D41" s="258" t="s">
        <v>64</v>
      </c>
      <c r="E41" s="258">
        <v>0</v>
      </c>
      <c r="F41" s="262"/>
      <c r="G41" s="280">
        <f t="shared" si="1"/>
        <v>0</v>
      </c>
    </row>
    <row r="42" spans="1:7" s="25" customFormat="1" ht="24" customHeight="1" x14ac:dyDescent="0.3">
      <c r="A42" s="257">
        <v>40</v>
      </c>
      <c r="B42" s="258" t="s">
        <v>70</v>
      </c>
      <c r="C42" s="259" t="s">
        <v>71</v>
      </c>
      <c r="D42" s="258" t="s">
        <v>64</v>
      </c>
      <c r="E42" s="258">
        <v>1</v>
      </c>
      <c r="F42" s="262"/>
      <c r="G42" s="280">
        <f t="shared" si="1"/>
        <v>0</v>
      </c>
    </row>
    <row r="43" spans="1:7" s="25" customFormat="1" ht="24" customHeight="1" x14ac:dyDescent="0.3">
      <c r="A43" s="257">
        <v>41</v>
      </c>
      <c r="B43" s="258" t="s">
        <v>70</v>
      </c>
      <c r="C43" s="259" t="s">
        <v>96</v>
      </c>
      <c r="D43" s="258" t="s">
        <v>149</v>
      </c>
      <c r="E43" s="258">
        <v>0</v>
      </c>
      <c r="F43" s="262"/>
      <c r="G43" s="280">
        <f t="shared" si="1"/>
        <v>0</v>
      </c>
    </row>
    <row r="44" spans="1:7" s="25" customFormat="1" ht="24" customHeight="1" x14ac:dyDescent="0.3">
      <c r="A44" s="257">
        <v>42</v>
      </c>
      <c r="B44" s="258" t="s">
        <v>70</v>
      </c>
      <c r="C44" s="259" t="s">
        <v>97</v>
      </c>
      <c r="D44" s="258" t="s">
        <v>149</v>
      </c>
      <c r="E44" s="258">
        <v>61</v>
      </c>
      <c r="F44" s="262"/>
      <c r="G44" s="280">
        <f t="shared" si="1"/>
        <v>0</v>
      </c>
    </row>
    <row r="45" spans="1:7" s="25" customFormat="1" ht="24" customHeight="1" x14ac:dyDescent="0.3">
      <c r="A45" s="257">
        <v>43</v>
      </c>
      <c r="B45" s="258" t="s">
        <v>70</v>
      </c>
      <c r="C45" s="259" t="s">
        <v>166</v>
      </c>
      <c r="D45" s="258" t="s">
        <v>149</v>
      </c>
      <c r="E45" s="258">
        <v>0</v>
      </c>
      <c r="F45" s="262"/>
      <c r="G45" s="280">
        <f t="shared" si="1"/>
        <v>0</v>
      </c>
    </row>
    <row r="46" spans="1:7" s="25" customFormat="1" ht="24" customHeight="1" x14ac:dyDescent="0.3">
      <c r="A46" s="257">
        <v>44</v>
      </c>
      <c r="B46" s="258" t="s">
        <v>70</v>
      </c>
      <c r="C46" s="259" t="s">
        <v>98</v>
      </c>
      <c r="D46" s="258" t="s">
        <v>149</v>
      </c>
      <c r="E46" s="258">
        <v>0</v>
      </c>
      <c r="F46" s="262"/>
      <c r="G46" s="280">
        <f t="shared" si="1"/>
        <v>0</v>
      </c>
    </row>
    <row r="47" spans="1:7" s="25" customFormat="1" ht="24" customHeight="1" x14ac:dyDescent="0.3">
      <c r="A47" s="257">
        <v>45</v>
      </c>
      <c r="B47" s="258" t="s">
        <v>70</v>
      </c>
      <c r="C47" s="259" t="s">
        <v>167</v>
      </c>
      <c r="D47" s="258" t="s">
        <v>149</v>
      </c>
      <c r="E47" s="258">
        <v>0</v>
      </c>
      <c r="F47" s="262"/>
      <c r="G47" s="280">
        <f t="shared" si="1"/>
        <v>0</v>
      </c>
    </row>
    <row r="48" spans="1:7" s="25" customFormat="1" ht="24" customHeight="1" x14ac:dyDescent="0.3">
      <c r="A48" s="257">
        <v>46</v>
      </c>
      <c r="B48" s="258" t="s">
        <v>70</v>
      </c>
      <c r="C48" s="259" t="s">
        <v>99</v>
      </c>
      <c r="D48" s="258" t="s">
        <v>149</v>
      </c>
      <c r="E48" s="258">
        <v>246</v>
      </c>
      <c r="F48" s="262"/>
      <c r="G48" s="280">
        <f t="shared" si="1"/>
        <v>0</v>
      </c>
    </row>
    <row r="49" spans="1:7" s="25" customFormat="1" ht="24" customHeight="1" x14ac:dyDescent="0.3">
      <c r="A49" s="257">
        <v>47</v>
      </c>
      <c r="B49" s="258" t="s">
        <v>70</v>
      </c>
      <c r="C49" s="259" t="s">
        <v>168</v>
      </c>
      <c r="D49" s="258" t="s">
        <v>149</v>
      </c>
      <c r="E49" s="258">
        <v>0</v>
      </c>
      <c r="F49" s="262"/>
      <c r="G49" s="280">
        <f t="shared" si="1"/>
        <v>0</v>
      </c>
    </row>
    <row r="50" spans="1:7" s="25" customFormat="1" ht="24" customHeight="1" x14ac:dyDescent="0.3">
      <c r="A50" s="257">
        <v>48</v>
      </c>
      <c r="B50" s="258" t="s">
        <v>70</v>
      </c>
      <c r="C50" s="259" t="s">
        <v>169</v>
      </c>
      <c r="D50" s="258" t="s">
        <v>64</v>
      </c>
      <c r="E50" s="258">
        <v>0</v>
      </c>
      <c r="F50" s="262"/>
      <c r="G50" s="280">
        <f t="shared" si="1"/>
        <v>0</v>
      </c>
    </row>
    <row r="51" spans="1:7" s="25" customFormat="1" ht="24" customHeight="1" x14ac:dyDescent="0.3">
      <c r="A51" s="257">
        <v>49</v>
      </c>
      <c r="B51" s="258" t="s">
        <v>70</v>
      </c>
      <c r="C51" s="259" t="s">
        <v>170</v>
      </c>
      <c r="D51" s="258" t="s">
        <v>149</v>
      </c>
      <c r="E51" s="258">
        <v>0</v>
      </c>
      <c r="F51" s="262"/>
      <c r="G51" s="280">
        <f t="shared" si="1"/>
        <v>0</v>
      </c>
    </row>
    <row r="52" spans="1:7" s="25" customFormat="1" ht="24" customHeight="1" x14ac:dyDescent="0.3">
      <c r="A52" s="257">
        <v>50</v>
      </c>
      <c r="B52" s="258" t="s">
        <v>70</v>
      </c>
      <c r="C52" s="259" t="s">
        <v>62</v>
      </c>
      <c r="D52" s="258" t="s">
        <v>64</v>
      </c>
      <c r="E52" s="258">
        <v>0</v>
      </c>
      <c r="F52" s="262"/>
      <c r="G52" s="280">
        <f t="shared" si="1"/>
        <v>0</v>
      </c>
    </row>
    <row r="53" spans="1:7" s="25" customFormat="1" ht="24" customHeight="1" x14ac:dyDescent="0.3">
      <c r="A53" s="257">
        <v>51</v>
      </c>
      <c r="B53" s="258" t="s">
        <v>70</v>
      </c>
      <c r="C53" s="259" t="s">
        <v>171</v>
      </c>
      <c r="D53" s="258" t="s">
        <v>64</v>
      </c>
      <c r="E53" s="258">
        <v>0</v>
      </c>
      <c r="F53" s="262"/>
      <c r="G53" s="280">
        <f t="shared" si="1"/>
        <v>0</v>
      </c>
    </row>
    <row r="54" spans="1:7" s="25" customFormat="1" ht="24" customHeight="1" x14ac:dyDescent="0.3">
      <c r="A54" s="257">
        <v>52</v>
      </c>
      <c r="B54" s="258" t="s">
        <v>70</v>
      </c>
      <c r="C54" s="259" t="s">
        <v>172</v>
      </c>
      <c r="D54" s="258" t="s">
        <v>149</v>
      </c>
      <c r="E54" s="258">
        <v>0</v>
      </c>
      <c r="F54" s="262"/>
      <c r="G54" s="280">
        <f t="shared" si="1"/>
        <v>0</v>
      </c>
    </row>
    <row r="55" spans="1:7" s="25" customFormat="1" ht="24" customHeight="1" x14ac:dyDescent="0.3">
      <c r="A55" s="257">
        <v>53</v>
      </c>
      <c r="B55" s="258" t="s">
        <v>70</v>
      </c>
      <c r="C55" s="259" t="s">
        <v>100</v>
      </c>
      <c r="D55" s="258" t="s">
        <v>64</v>
      </c>
      <c r="E55" s="258">
        <v>0</v>
      </c>
      <c r="F55" s="262"/>
      <c r="G55" s="280">
        <f t="shared" si="1"/>
        <v>0</v>
      </c>
    </row>
    <row r="56" spans="1:7" s="25" customFormat="1" ht="24" customHeight="1" x14ac:dyDescent="0.3">
      <c r="A56" s="257">
        <v>54</v>
      </c>
      <c r="B56" s="258">
        <v>60100085</v>
      </c>
      <c r="C56" s="259" t="s">
        <v>101</v>
      </c>
      <c r="D56" s="258" t="s">
        <v>65</v>
      </c>
      <c r="E56" s="258">
        <v>0</v>
      </c>
      <c r="F56" s="262"/>
      <c r="G56" s="280">
        <f t="shared" si="1"/>
        <v>0</v>
      </c>
    </row>
    <row r="57" spans="1:7" s="25" customFormat="1" ht="24" customHeight="1" x14ac:dyDescent="0.3">
      <c r="A57" s="257">
        <v>55</v>
      </c>
      <c r="B57" s="258" t="s">
        <v>70</v>
      </c>
      <c r="C57" s="259" t="s">
        <v>102</v>
      </c>
      <c r="D57" s="258" t="s">
        <v>63</v>
      </c>
      <c r="E57" s="258">
        <v>3</v>
      </c>
      <c r="F57" s="262"/>
      <c r="G57" s="280">
        <f t="shared" si="1"/>
        <v>0</v>
      </c>
    </row>
    <row r="58" spans="1:7" s="25" customFormat="1" ht="24" customHeight="1" x14ac:dyDescent="0.3">
      <c r="A58" s="257">
        <v>56</v>
      </c>
      <c r="B58" s="258" t="s">
        <v>70</v>
      </c>
      <c r="C58" s="259" t="s">
        <v>173</v>
      </c>
      <c r="D58" s="258" t="s">
        <v>65</v>
      </c>
      <c r="E58" s="258">
        <v>9</v>
      </c>
      <c r="F58" s="262"/>
      <c r="G58" s="280">
        <f t="shared" si="1"/>
        <v>0</v>
      </c>
    </row>
    <row r="59" spans="1:7" s="25" customFormat="1" ht="24" customHeight="1" x14ac:dyDescent="0.3">
      <c r="A59" s="257">
        <v>57</v>
      </c>
      <c r="B59" s="258" t="s">
        <v>70</v>
      </c>
      <c r="C59" s="259" t="s">
        <v>174</v>
      </c>
      <c r="D59" s="258" t="s">
        <v>68</v>
      </c>
      <c r="E59" s="258">
        <v>64</v>
      </c>
      <c r="F59" s="262"/>
      <c r="G59" s="280">
        <f t="shared" si="1"/>
        <v>0</v>
      </c>
    </row>
    <row r="60" spans="1:7" s="25" customFormat="1" ht="24" customHeight="1" x14ac:dyDescent="0.3">
      <c r="A60" s="257">
        <v>58</v>
      </c>
      <c r="B60" s="258" t="s">
        <v>70</v>
      </c>
      <c r="C60" s="259" t="s">
        <v>103</v>
      </c>
      <c r="D60" s="258" t="s">
        <v>64</v>
      </c>
      <c r="E60" s="258">
        <v>2</v>
      </c>
      <c r="F60" s="262"/>
      <c r="G60" s="280">
        <f t="shared" si="1"/>
        <v>0</v>
      </c>
    </row>
    <row r="61" spans="1:7" s="25" customFormat="1" ht="24" customHeight="1" x14ac:dyDescent="0.3">
      <c r="A61" s="257">
        <v>59</v>
      </c>
      <c r="B61" s="258" t="s">
        <v>70</v>
      </c>
      <c r="C61" s="259" t="s">
        <v>104</v>
      </c>
      <c r="D61" s="258" t="s">
        <v>64</v>
      </c>
      <c r="E61" s="258">
        <v>0</v>
      </c>
      <c r="F61" s="262"/>
      <c r="G61" s="280">
        <f t="shared" si="1"/>
        <v>0</v>
      </c>
    </row>
    <row r="62" spans="1:7" s="25" customFormat="1" ht="24" customHeight="1" x14ac:dyDescent="0.3">
      <c r="A62" s="257">
        <v>60</v>
      </c>
      <c r="B62" s="258" t="s">
        <v>175</v>
      </c>
      <c r="C62" s="259" t="s">
        <v>176</v>
      </c>
      <c r="D62" s="258" t="s">
        <v>68</v>
      </c>
      <c r="E62" s="258">
        <v>0</v>
      </c>
      <c r="F62" s="262"/>
      <c r="G62" s="280">
        <f t="shared" si="1"/>
        <v>0</v>
      </c>
    </row>
    <row r="63" spans="1:7" ht="24" customHeight="1" thickBot="1" x14ac:dyDescent="0.35">
      <c r="A63" s="260">
        <v>61</v>
      </c>
      <c r="B63" s="377" t="s">
        <v>128</v>
      </c>
      <c r="C63" s="377"/>
      <c r="D63" s="377"/>
      <c r="E63" s="377"/>
      <c r="F63" s="377"/>
      <c r="G63" s="261">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ZcSJrjrxT/Ce8fmTVfS+1A+GtxsdiPz9f9nxKZXdZlbM/Xbm4sRAM1NRVJxCr4zxq24lCMSswC+bQioDWL5zNg==" saltValue="SlzGQkZw2Ng6rU4kOojouw=="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5"/>
  <sheetViews>
    <sheetView view="pageBreakPreview" zoomScaleNormal="100" zoomScaleSheetLayoutView="100" workbookViewId="0">
      <selection activeCell="F62"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78" t="s">
        <v>130</v>
      </c>
      <c r="B1" s="379"/>
      <c r="C1" s="379"/>
      <c r="D1" s="379"/>
      <c r="E1" s="379"/>
      <c r="F1" s="379"/>
      <c r="G1" s="380"/>
    </row>
    <row r="2" spans="1:7" s="25" customFormat="1" ht="30" customHeight="1" x14ac:dyDescent="0.2">
      <c r="A2" s="221" t="s">
        <v>42</v>
      </c>
      <c r="B2" s="222" t="str">
        <f>'[2]Original Items Condensed'!C8</f>
        <v>Code Number</v>
      </c>
      <c r="C2" s="222" t="s">
        <v>41</v>
      </c>
      <c r="D2" s="223" t="s">
        <v>40</v>
      </c>
      <c r="E2" s="223" t="s">
        <v>39</v>
      </c>
      <c r="F2" s="224" t="s">
        <v>38</v>
      </c>
      <c r="G2" s="225" t="s">
        <v>37</v>
      </c>
    </row>
    <row r="3" spans="1:7" s="25" customFormat="1" ht="24" customHeight="1" x14ac:dyDescent="0.3">
      <c r="A3" s="228">
        <v>1</v>
      </c>
      <c r="B3" s="179" t="s">
        <v>70</v>
      </c>
      <c r="C3" s="180" t="s">
        <v>69</v>
      </c>
      <c r="D3" s="179" t="s">
        <v>63</v>
      </c>
      <c r="E3" s="179">
        <v>39</v>
      </c>
      <c r="F3" s="251"/>
      <c r="G3" s="280">
        <f t="shared" ref="G3:G34" si="0">SUM(E3*F3)</f>
        <v>0</v>
      </c>
    </row>
    <row r="4" spans="1:7" s="25" customFormat="1" ht="24" customHeight="1" x14ac:dyDescent="0.3">
      <c r="A4" s="228">
        <v>2</v>
      </c>
      <c r="B4" s="179" t="s">
        <v>70</v>
      </c>
      <c r="C4" s="180" t="s">
        <v>83</v>
      </c>
      <c r="D4" s="179" t="s">
        <v>63</v>
      </c>
      <c r="E4" s="179">
        <v>781</v>
      </c>
      <c r="F4" s="251"/>
      <c r="G4" s="280">
        <f t="shared" si="0"/>
        <v>0</v>
      </c>
    </row>
    <row r="5" spans="1:7" s="25" customFormat="1" ht="24" customHeight="1" x14ac:dyDescent="0.3">
      <c r="A5" s="228">
        <v>3</v>
      </c>
      <c r="B5" s="179" t="s">
        <v>70</v>
      </c>
      <c r="C5" s="180" t="s">
        <v>58</v>
      </c>
      <c r="D5" s="179" t="s">
        <v>65</v>
      </c>
      <c r="E5" s="179">
        <v>32</v>
      </c>
      <c r="F5" s="251"/>
      <c r="G5" s="280">
        <f t="shared" si="0"/>
        <v>0</v>
      </c>
    </row>
    <row r="6" spans="1:7" s="25" customFormat="1" ht="24" customHeight="1" x14ac:dyDescent="0.3">
      <c r="A6" s="228">
        <v>4</v>
      </c>
      <c r="B6" s="179" t="s">
        <v>70</v>
      </c>
      <c r="C6" s="180" t="s">
        <v>84</v>
      </c>
      <c r="D6" s="179" t="s">
        <v>65</v>
      </c>
      <c r="E6" s="179">
        <v>278</v>
      </c>
      <c r="F6" s="251"/>
      <c r="G6" s="280">
        <f t="shared" si="0"/>
        <v>0</v>
      </c>
    </row>
    <row r="7" spans="1:7" s="25" customFormat="1" ht="24" customHeight="1" x14ac:dyDescent="0.3">
      <c r="A7" s="228">
        <v>5</v>
      </c>
      <c r="B7" s="179">
        <v>44000300</v>
      </c>
      <c r="C7" s="180" t="s">
        <v>59</v>
      </c>
      <c r="D7" s="179" t="s">
        <v>149</v>
      </c>
      <c r="E7" s="179">
        <v>276</v>
      </c>
      <c r="F7" s="251"/>
      <c r="G7" s="280">
        <f t="shared" si="0"/>
        <v>0</v>
      </c>
    </row>
    <row r="8" spans="1:7" s="25" customFormat="1" ht="24" customHeight="1" x14ac:dyDescent="0.3">
      <c r="A8" s="228">
        <v>6</v>
      </c>
      <c r="B8" s="179">
        <v>44000500</v>
      </c>
      <c r="C8" s="180" t="s">
        <v>60</v>
      </c>
      <c r="D8" s="179" t="s">
        <v>149</v>
      </c>
      <c r="E8" s="179">
        <v>142</v>
      </c>
      <c r="F8" s="251"/>
      <c r="G8" s="280">
        <f t="shared" si="0"/>
        <v>0</v>
      </c>
    </row>
    <row r="9" spans="1:7" s="25" customFormat="1" ht="24" customHeight="1" x14ac:dyDescent="0.3">
      <c r="A9" s="228">
        <v>7</v>
      </c>
      <c r="B9" s="179">
        <v>44000600</v>
      </c>
      <c r="C9" s="180" t="s">
        <v>85</v>
      </c>
      <c r="D9" s="179" t="s">
        <v>68</v>
      </c>
      <c r="E9" s="179">
        <v>633</v>
      </c>
      <c r="F9" s="251"/>
      <c r="G9" s="280">
        <f t="shared" si="0"/>
        <v>0</v>
      </c>
    </row>
    <row r="10" spans="1:7" s="25" customFormat="1" ht="24" customHeight="1" x14ac:dyDescent="0.3">
      <c r="A10" s="228">
        <v>8</v>
      </c>
      <c r="B10" s="179" t="s">
        <v>70</v>
      </c>
      <c r="C10" s="180" t="s">
        <v>86</v>
      </c>
      <c r="D10" s="179" t="s">
        <v>65</v>
      </c>
      <c r="E10" s="179">
        <v>2048</v>
      </c>
      <c r="F10" s="251"/>
      <c r="G10" s="280">
        <f t="shared" si="0"/>
        <v>0</v>
      </c>
    </row>
    <row r="11" spans="1:7" s="25" customFormat="1" ht="24" customHeight="1" x14ac:dyDescent="0.3">
      <c r="A11" s="228">
        <v>9</v>
      </c>
      <c r="B11" s="179" t="s">
        <v>70</v>
      </c>
      <c r="C11" s="180" t="s">
        <v>87</v>
      </c>
      <c r="D11" s="179" t="s">
        <v>68</v>
      </c>
      <c r="E11" s="179">
        <v>2373</v>
      </c>
      <c r="F11" s="251"/>
      <c r="G11" s="280">
        <f t="shared" si="0"/>
        <v>0</v>
      </c>
    </row>
    <row r="12" spans="1:7" s="25" customFormat="1" ht="24" customHeight="1" x14ac:dyDescent="0.3">
      <c r="A12" s="228">
        <v>10</v>
      </c>
      <c r="B12" s="179" t="s">
        <v>70</v>
      </c>
      <c r="C12" s="180" t="s">
        <v>57</v>
      </c>
      <c r="D12" s="179" t="s">
        <v>65</v>
      </c>
      <c r="E12" s="179">
        <v>64</v>
      </c>
      <c r="F12" s="251"/>
      <c r="G12" s="280">
        <f t="shared" si="0"/>
        <v>0</v>
      </c>
    </row>
    <row r="13" spans="1:7" s="25" customFormat="1" ht="24" customHeight="1" x14ac:dyDescent="0.3">
      <c r="A13" s="228">
        <v>11</v>
      </c>
      <c r="B13" s="179">
        <v>31101100</v>
      </c>
      <c r="C13" s="180" t="s">
        <v>88</v>
      </c>
      <c r="D13" s="179" t="s">
        <v>63</v>
      </c>
      <c r="E13" s="179">
        <v>376</v>
      </c>
      <c r="F13" s="251"/>
      <c r="G13" s="280">
        <f t="shared" si="0"/>
        <v>0</v>
      </c>
    </row>
    <row r="14" spans="1:7" s="25" customFormat="1" ht="24" customHeight="1" x14ac:dyDescent="0.3">
      <c r="A14" s="228">
        <v>12</v>
      </c>
      <c r="B14" s="179">
        <v>20800150</v>
      </c>
      <c r="C14" s="180" t="s">
        <v>53</v>
      </c>
      <c r="D14" s="179" t="s">
        <v>63</v>
      </c>
      <c r="E14" s="179">
        <v>38</v>
      </c>
      <c r="F14" s="251"/>
      <c r="G14" s="280">
        <f t="shared" si="0"/>
        <v>0</v>
      </c>
    </row>
    <row r="15" spans="1:7" s="25" customFormat="1" ht="24" customHeight="1" x14ac:dyDescent="0.3">
      <c r="A15" s="228">
        <v>13</v>
      </c>
      <c r="B15" s="179" t="s">
        <v>70</v>
      </c>
      <c r="C15" s="180" t="s">
        <v>150</v>
      </c>
      <c r="D15" s="179" t="s">
        <v>63</v>
      </c>
      <c r="E15" s="179">
        <v>202</v>
      </c>
      <c r="F15" s="251"/>
      <c r="G15" s="280">
        <f t="shared" si="0"/>
        <v>0</v>
      </c>
    </row>
    <row r="16" spans="1:7" s="25" customFormat="1" ht="24" customHeight="1" x14ac:dyDescent="0.3">
      <c r="A16" s="228">
        <v>14</v>
      </c>
      <c r="B16" s="179" t="s">
        <v>70</v>
      </c>
      <c r="C16" s="180" t="s">
        <v>151</v>
      </c>
      <c r="D16" s="179" t="s">
        <v>63</v>
      </c>
      <c r="E16" s="179">
        <v>13</v>
      </c>
      <c r="F16" s="251"/>
      <c r="G16" s="280">
        <f t="shared" si="0"/>
        <v>0</v>
      </c>
    </row>
    <row r="17" spans="1:7" s="25" customFormat="1" ht="24" customHeight="1" x14ac:dyDescent="0.3">
      <c r="A17" s="228">
        <v>15</v>
      </c>
      <c r="B17" s="179" t="s">
        <v>70</v>
      </c>
      <c r="C17" s="180" t="s">
        <v>56</v>
      </c>
      <c r="D17" s="179" t="s">
        <v>67</v>
      </c>
      <c r="E17" s="179">
        <v>70</v>
      </c>
      <c r="F17" s="251"/>
      <c r="G17" s="280">
        <f t="shared" si="0"/>
        <v>0</v>
      </c>
    </row>
    <row r="18" spans="1:7" s="25" customFormat="1" ht="24" customHeight="1" x14ac:dyDescent="0.3">
      <c r="A18" s="228">
        <v>16</v>
      </c>
      <c r="B18" s="179">
        <v>35300300</v>
      </c>
      <c r="C18" s="180" t="s">
        <v>152</v>
      </c>
      <c r="D18" s="179" t="s">
        <v>65</v>
      </c>
      <c r="E18" s="179">
        <v>7</v>
      </c>
      <c r="F18" s="251"/>
      <c r="G18" s="280">
        <f t="shared" si="0"/>
        <v>0</v>
      </c>
    </row>
    <row r="19" spans="1:7" s="25" customFormat="1" ht="24" customHeight="1" x14ac:dyDescent="0.3">
      <c r="A19" s="228">
        <v>17</v>
      </c>
      <c r="B19" s="179" t="s">
        <v>70</v>
      </c>
      <c r="C19" s="180" t="s">
        <v>153</v>
      </c>
      <c r="D19" s="179" t="s">
        <v>65</v>
      </c>
      <c r="E19" s="179">
        <v>25</v>
      </c>
      <c r="F19" s="251"/>
      <c r="G19" s="280">
        <f t="shared" si="0"/>
        <v>0</v>
      </c>
    </row>
    <row r="20" spans="1:7" s="25" customFormat="1" ht="24" customHeight="1" x14ac:dyDescent="0.3">
      <c r="A20" s="228">
        <v>18</v>
      </c>
      <c r="B20" s="179" t="s">
        <v>70</v>
      </c>
      <c r="C20" s="180" t="s">
        <v>154</v>
      </c>
      <c r="D20" s="179" t="s">
        <v>65</v>
      </c>
      <c r="E20" s="179">
        <v>367</v>
      </c>
      <c r="F20" s="251"/>
      <c r="G20" s="280">
        <f t="shared" si="0"/>
        <v>0</v>
      </c>
    </row>
    <row r="21" spans="1:7" s="25" customFormat="1" ht="24" customHeight="1" x14ac:dyDescent="0.3">
      <c r="A21" s="228">
        <v>19</v>
      </c>
      <c r="B21" s="179" t="s">
        <v>70</v>
      </c>
      <c r="C21" s="180" t="s">
        <v>155</v>
      </c>
      <c r="D21" s="179" t="s">
        <v>65</v>
      </c>
      <c r="E21" s="179">
        <v>61</v>
      </c>
      <c r="F21" s="251"/>
      <c r="G21" s="280">
        <f t="shared" si="0"/>
        <v>0</v>
      </c>
    </row>
    <row r="22" spans="1:7" s="25" customFormat="1" ht="24" customHeight="1" x14ac:dyDescent="0.3">
      <c r="A22" s="228">
        <v>20</v>
      </c>
      <c r="B22" s="179" t="s">
        <v>70</v>
      </c>
      <c r="C22" s="180" t="s">
        <v>156</v>
      </c>
      <c r="D22" s="179" t="s">
        <v>68</v>
      </c>
      <c r="E22" s="179">
        <v>2373</v>
      </c>
      <c r="F22" s="251"/>
      <c r="G22" s="280">
        <f t="shared" si="0"/>
        <v>0</v>
      </c>
    </row>
    <row r="23" spans="1:7" s="25" customFormat="1" ht="24" customHeight="1" x14ac:dyDescent="0.3">
      <c r="A23" s="228">
        <v>21</v>
      </c>
      <c r="B23" s="179" t="s">
        <v>70</v>
      </c>
      <c r="C23" s="180" t="s">
        <v>157</v>
      </c>
      <c r="D23" s="179" t="s">
        <v>68</v>
      </c>
      <c r="E23" s="179">
        <v>1923</v>
      </c>
      <c r="F23" s="251"/>
      <c r="G23" s="280">
        <f t="shared" si="0"/>
        <v>0</v>
      </c>
    </row>
    <row r="24" spans="1:7" s="25" customFormat="1" ht="24" customHeight="1" x14ac:dyDescent="0.3">
      <c r="A24" s="228">
        <v>22</v>
      </c>
      <c r="B24" s="179" t="s">
        <v>70</v>
      </c>
      <c r="C24" s="180" t="s">
        <v>158</v>
      </c>
      <c r="D24" s="179" t="s">
        <v>68</v>
      </c>
      <c r="E24" s="179">
        <v>0</v>
      </c>
      <c r="F24" s="251"/>
      <c r="G24" s="280">
        <f t="shared" si="0"/>
        <v>0</v>
      </c>
    </row>
    <row r="25" spans="1:7" s="25" customFormat="1" ht="24" customHeight="1" x14ac:dyDescent="0.3">
      <c r="A25" s="228">
        <v>23</v>
      </c>
      <c r="B25" s="179" t="s">
        <v>70</v>
      </c>
      <c r="C25" s="180" t="s">
        <v>89</v>
      </c>
      <c r="D25" s="179" t="s">
        <v>68</v>
      </c>
      <c r="E25" s="179">
        <v>489</v>
      </c>
      <c r="F25" s="251"/>
      <c r="G25" s="280">
        <f t="shared" si="0"/>
        <v>0</v>
      </c>
    </row>
    <row r="26" spans="1:7" s="25" customFormat="1" ht="24" customHeight="1" x14ac:dyDescent="0.3">
      <c r="A26" s="228">
        <v>24</v>
      </c>
      <c r="B26" s="179" t="s">
        <v>70</v>
      </c>
      <c r="C26" s="180" t="s">
        <v>90</v>
      </c>
      <c r="D26" s="179" t="s">
        <v>68</v>
      </c>
      <c r="E26" s="179">
        <v>144</v>
      </c>
      <c r="F26" s="251"/>
      <c r="G26" s="280">
        <f t="shared" si="0"/>
        <v>0</v>
      </c>
    </row>
    <row r="27" spans="1:7" s="25" customFormat="1" ht="24" customHeight="1" x14ac:dyDescent="0.3">
      <c r="A27" s="228">
        <v>25</v>
      </c>
      <c r="B27" s="179" t="s">
        <v>70</v>
      </c>
      <c r="C27" s="180" t="s">
        <v>159</v>
      </c>
      <c r="D27" s="179" t="s">
        <v>68</v>
      </c>
      <c r="E27" s="179">
        <v>35</v>
      </c>
      <c r="F27" s="251"/>
      <c r="G27" s="280">
        <f t="shared" si="0"/>
        <v>0</v>
      </c>
    </row>
    <row r="28" spans="1:7" s="25" customFormat="1" ht="24" customHeight="1" x14ac:dyDescent="0.3">
      <c r="A28" s="228">
        <v>26</v>
      </c>
      <c r="B28" s="179" t="s">
        <v>70</v>
      </c>
      <c r="C28" s="180" t="s">
        <v>160</v>
      </c>
      <c r="D28" s="179" t="s">
        <v>64</v>
      </c>
      <c r="E28" s="179">
        <v>293</v>
      </c>
      <c r="F28" s="251"/>
      <c r="G28" s="280">
        <f t="shared" si="0"/>
        <v>0</v>
      </c>
    </row>
    <row r="29" spans="1:7" s="25" customFormat="1" ht="24" customHeight="1" x14ac:dyDescent="0.3">
      <c r="A29" s="228">
        <v>27</v>
      </c>
      <c r="B29" s="179" t="s">
        <v>70</v>
      </c>
      <c r="C29" s="180" t="s">
        <v>161</v>
      </c>
      <c r="D29" s="179" t="s">
        <v>68</v>
      </c>
      <c r="E29" s="179">
        <v>11022</v>
      </c>
      <c r="F29" s="251"/>
      <c r="G29" s="280">
        <f t="shared" si="0"/>
        <v>0</v>
      </c>
    </row>
    <row r="30" spans="1:7" s="25" customFormat="1" ht="24" customHeight="1" x14ac:dyDescent="0.3">
      <c r="A30" s="228">
        <v>28</v>
      </c>
      <c r="B30" s="179" t="s">
        <v>70</v>
      </c>
      <c r="C30" s="180" t="s">
        <v>91</v>
      </c>
      <c r="D30" s="179" t="s">
        <v>68</v>
      </c>
      <c r="E30" s="179">
        <v>4091</v>
      </c>
      <c r="F30" s="251"/>
      <c r="G30" s="280">
        <f t="shared" si="0"/>
        <v>0</v>
      </c>
    </row>
    <row r="31" spans="1:7" s="25" customFormat="1" ht="24" customHeight="1" x14ac:dyDescent="0.3">
      <c r="A31" s="228">
        <v>29</v>
      </c>
      <c r="B31" s="179">
        <v>40600290</v>
      </c>
      <c r="C31" s="180" t="s">
        <v>54</v>
      </c>
      <c r="D31" s="179" t="s">
        <v>66</v>
      </c>
      <c r="E31" s="179">
        <v>44</v>
      </c>
      <c r="F31" s="251"/>
      <c r="G31" s="280">
        <f t="shared" si="0"/>
        <v>0</v>
      </c>
    </row>
    <row r="32" spans="1:7" s="25" customFormat="1" ht="24" customHeight="1" x14ac:dyDescent="0.3">
      <c r="A32" s="228">
        <v>30</v>
      </c>
      <c r="B32" s="179" t="s">
        <v>70</v>
      </c>
      <c r="C32" s="180" t="s">
        <v>162</v>
      </c>
      <c r="D32" s="179" t="s">
        <v>67</v>
      </c>
      <c r="E32" s="179">
        <v>6</v>
      </c>
      <c r="F32" s="251"/>
      <c r="G32" s="280">
        <f t="shared" si="0"/>
        <v>0</v>
      </c>
    </row>
    <row r="33" spans="1:7" s="25" customFormat="1" ht="24" customHeight="1" x14ac:dyDescent="0.3">
      <c r="A33" s="228">
        <v>31</v>
      </c>
      <c r="B33" s="179" t="s">
        <v>70</v>
      </c>
      <c r="C33" s="180" t="s">
        <v>163</v>
      </c>
      <c r="D33" s="179" t="s">
        <v>67</v>
      </c>
      <c r="E33" s="179">
        <v>6</v>
      </c>
      <c r="F33" s="251"/>
      <c r="G33" s="280">
        <f t="shared" si="0"/>
        <v>0</v>
      </c>
    </row>
    <row r="34" spans="1:7" s="25" customFormat="1" ht="24" customHeight="1" x14ac:dyDescent="0.3">
      <c r="A34" s="228">
        <v>32</v>
      </c>
      <c r="B34" s="179" t="s">
        <v>70</v>
      </c>
      <c r="C34" s="180" t="s">
        <v>164</v>
      </c>
      <c r="D34" s="179" t="s">
        <v>67</v>
      </c>
      <c r="E34" s="179">
        <v>0</v>
      </c>
      <c r="F34" s="251"/>
      <c r="G34" s="280">
        <f t="shared" si="0"/>
        <v>0</v>
      </c>
    </row>
    <row r="35" spans="1:7" s="25" customFormat="1" ht="24" customHeight="1" x14ac:dyDescent="0.3">
      <c r="A35" s="228">
        <v>33</v>
      </c>
      <c r="B35" s="179">
        <v>60600605</v>
      </c>
      <c r="C35" s="180" t="s">
        <v>55</v>
      </c>
      <c r="D35" s="179" t="s">
        <v>149</v>
      </c>
      <c r="E35" s="179">
        <v>276</v>
      </c>
      <c r="F35" s="251"/>
      <c r="G35" s="280">
        <f t="shared" ref="G35:G62" si="1">SUM(E35*F35)</f>
        <v>0</v>
      </c>
    </row>
    <row r="36" spans="1:7" s="25" customFormat="1" ht="24" customHeight="1" x14ac:dyDescent="0.3">
      <c r="A36" s="228">
        <v>34</v>
      </c>
      <c r="B36" s="179" t="s">
        <v>70</v>
      </c>
      <c r="C36" s="180" t="s">
        <v>92</v>
      </c>
      <c r="D36" s="179" t="s">
        <v>149</v>
      </c>
      <c r="E36" s="179">
        <v>112</v>
      </c>
      <c r="F36" s="251"/>
      <c r="G36" s="280">
        <f t="shared" si="1"/>
        <v>0</v>
      </c>
    </row>
    <row r="37" spans="1:7" s="25" customFormat="1" ht="24" customHeight="1" x14ac:dyDescent="0.3">
      <c r="A37" s="228">
        <v>35</v>
      </c>
      <c r="B37" s="179" t="s">
        <v>70</v>
      </c>
      <c r="C37" s="180" t="s">
        <v>93</v>
      </c>
      <c r="D37" s="179" t="s">
        <v>149</v>
      </c>
      <c r="E37" s="179">
        <v>30</v>
      </c>
      <c r="F37" s="251"/>
      <c r="G37" s="280">
        <f t="shared" si="1"/>
        <v>0</v>
      </c>
    </row>
    <row r="38" spans="1:7" s="25" customFormat="1" ht="24" customHeight="1" x14ac:dyDescent="0.3">
      <c r="A38" s="228">
        <v>36</v>
      </c>
      <c r="B38" s="179" t="s">
        <v>70</v>
      </c>
      <c r="C38" s="180" t="s">
        <v>95</v>
      </c>
      <c r="D38" s="179" t="s">
        <v>64</v>
      </c>
      <c r="E38" s="179">
        <v>0</v>
      </c>
      <c r="F38" s="251"/>
      <c r="G38" s="280">
        <f t="shared" si="1"/>
        <v>0</v>
      </c>
    </row>
    <row r="39" spans="1:7" s="25" customFormat="1" ht="24" customHeight="1" x14ac:dyDescent="0.3">
      <c r="A39" s="228">
        <v>37</v>
      </c>
      <c r="B39" s="179" t="s">
        <v>70</v>
      </c>
      <c r="C39" s="180" t="s">
        <v>94</v>
      </c>
      <c r="D39" s="179" t="s">
        <v>64</v>
      </c>
      <c r="E39" s="179">
        <v>0</v>
      </c>
      <c r="F39" s="251"/>
      <c r="G39" s="280">
        <f t="shared" si="1"/>
        <v>0</v>
      </c>
    </row>
    <row r="40" spans="1:7" s="25" customFormat="1" ht="24" customHeight="1" x14ac:dyDescent="0.3">
      <c r="A40" s="228">
        <v>38</v>
      </c>
      <c r="B40" s="179" t="s">
        <v>70</v>
      </c>
      <c r="C40" s="180" t="s">
        <v>165</v>
      </c>
      <c r="D40" s="179" t="s">
        <v>64</v>
      </c>
      <c r="E40" s="179">
        <v>0</v>
      </c>
      <c r="F40" s="251"/>
      <c r="G40" s="280">
        <f t="shared" si="1"/>
        <v>0</v>
      </c>
    </row>
    <row r="41" spans="1:7" s="25" customFormat="1" ht="24" customHeight="1" x14ac:dyDescent="0.3">
      <c r="A41" s="228">
        <v>39</v>
      </c>
      <c r="B41" s="179" t="s">
        <v>70</v>
      </c>
      <c r="C41" s="180" t="s">
        <v>61</v>
      </c>
      <c r="D41" s="179" t="s">
        <v>64</v>
      </c>
      <c r="E41" s="179">
        <v>0</v>
      </c>
      <c r="F41" s="251"/>
      <c r="G41" s="280">
        <f t="shared" si="1"/>
        <v>0</v>
      </c>
    </row>
    <row r="42" spans="1:7" s="25" customFormat="1" ht="24" customHeight="1" x14ac:dyDescent="0.3">
      <c r="A42" s="228">
        <v>40</v>
      </c>
      <c r="B42" s="179" t="s">
        <v>70</v>
      </c>
      <c r="C42" s="180" t="s">
        <v>71</v>
      </c>
      <c r="D42" s="179" t="s">
        <v>64</v>
      </c>
      <c r="E42" s="179">
        <v>0</v>
      </c>
      <c r="F42" s="251"/>
      <c r="G42" s="280">
        <f t="shared" si="1"/>
        <v>0</v>
      </c>
    </row>
    <row r="43" spans="1:7" s="25" customFormat="1" ht="24" customHeight="1" x14ac:dyDescent="0.3">
      <c r="A43" s="228">
        <v>41</v>
      </c>
      <c r="B43" s="179" t="s">
        <v>70</v>
      </c>
      <c r="C43" s="180" t="s">
        <v>96</v>
      </c>
      <c r="D43" s="179" t="s">
        <v>149</v>
      </c>
      <c r="E43" s="179">
        <v>0</v>
      </c>
      <c r="F43" s="251"/>
      <c r="G43" s="280">
        <f t="shared" si="1"/>
        <v>0</v>
      </c>
    </row>
    <row r="44" spans="1:7" s="25" customFormat="1" ht="24" customHeight="1" x14ac:dyDescent="0.3">
      <c r="A44" s="228">
        <v>42</v>
      </c>
      <c r="B44" s="179" t="s">
        <v>70</v>
      </c>
      <c r="C44" s="180" t="s">
        <v>97</v>
      </c>
      <c r="D44" s="179" t="s">
        <v>149</v>
      </c>
      <c r="E44" s="179">
        <v>0</v>
      </c>
      <c r="F44" s="251"/>
      <c r="G44" s="280">
        <f t="shared" si="1"/>
        <v>0</v>
      </c>
    </row>
    <row r="45" spans="1:7" s="25" customFormat="1" ht="24" customHeight="1" x14ac:dyDescent="0.3">
      <c r="A45" s="228">
        <v>43</v>
      </c>
      <c r="B45" s="179" t="s">
        <v>70</v>
      </c>
      <c r="C45" s="180" t="s">
        <v>166</v>
      </c>
      <c r="D45" s="179" t="s">
        <v>149</v>
      </c>
      <c r="E45" s="179">
        <v>0</v>
      </c>
      <c r="F45" s="251"/>
      <c r="G45" s="280">
        <f t="shared" si="1"/>
        <v>0</v>
      </c>
    </row>
    <row r="46" spans="1:7" s="25" customFormat="1" ht="24" customHeight="1" x14ac:dyDescent="0.3">
      <c r="A46" s="228">
        <v>44</v>
      </c>
      <c r="B46" s="179" t="s">
        <v>70</v>
      </c>
      <c r="C46" s="180" t="s">
        <v>98</v>
      </c>
      <c r="D46" s="179" t="s">
        <v>149</v>
      </c>
      <c r="E46" s="179">
        <v>0</v>
      </c>
      <c r="F46" s="251"/>
      <c r="G46" s="280">
        <f t="shared" si="1"/>
        <v>0</v>
      </c>
    </row>
    <row r="47" spans="1:7" s="25" customFormat="1" ht="24" customHeight="1" x14ac:dyDescent="0.3">
      <c r="A47" s="228">
        <v>45</v>
      </c>
      <c r="B47" s="179" t="s">
        <v>70</v>
      </c>
      <c r="C47" s="180" t="s">
        <v>167</v>
      </c>
      <c r="D47" s="179" t="s">
        <v>149</v>
      </c>
      <c r="E47" s="179">
        <v>0</v>
      </c>
      <c r="F47" s="251"/>
      <c r="G47" s="280">
        <f t="shared" si="1"/>
        <v>0</v>
      </c>
    </row>
    <row r="48" spans="1:7" s="25" customFormat="1" ht="24" customHeight="1" x14ac:dyDescent="0.3">
      <c r="A48" s="228">
        <v>46</v>
      </c>
      <c r="B48" s="179" t="s">
        <v>70</v>
      </c>
      <c r="C48" s="180" t="s">
        <v>99</v>
      </c>
      <c r="D48" s="179" t="s">
        <v>149</v>
      </c>
      <c r="E48" s="179">
        <v>0</v>
      </c>
      <c r="F48" s="251"/>
      <c r="G48" s="280">
        <f t="shared" si="1"/>
        <v>0</v>
      </c>
    </row>
    <row r="49" spans="1:7" s="25" customFormat="1" ht="24" customHeight="1" x14ac:dyDescent="0.3">
      <c r="A49" s="228">
        <v>47</v>
      </c>
      <c r="B49" s="179" t="s">
        <v>70</v>
      </c>
      <c r="C49" s="180" t="s">
        <v>168</v>
      </c>
      <c r="D49" s="179" t="s">
        <v>149</v>
      </c>
      <c r="E49" s="179">
        <v>0</v>
      </c>
      <c r="F49" s="251"/>
      <c r="G49" s="280">
        <f t="shared" si="1"/>
        <v>0</v>
      </c>
    </row>
    <row r="50" spans="1:7" s="25" customFormat="1" ht="24" customHeight="1" x14ac:dyDescent="0.3">
      <c r="A50" s="228">
        <v>48</v>
      </c>
      <c r="B50" s="179" t="s">
        <v>70</v>
      </c>
      <c r="C50" s="180" t="s">
        <v>169</v>
      </c>
      <c r="D50" s="179" t="s">
        <v>64</v>
      </c>
      <c r="E50" s="179">
        <v>0</v>
      </c>
      <c r="F50" s="251"/>
      <c r="G50" s="280">
        <f t="shared" si="1"/>
        <v>0</v>
      </c>
    </row>
    <row r="51" spans="1:7" s="25" customFormat="1" ht="24" customHeight="1" x14ac:dyDescent="0.3">
      <c r="A51" s="228">
        <v>49</v>
      </c>
      <c r="B51" s="179" t="s">
        <v>70</v>
      </c>
      <c r="C51" s="180" t="s">
        <v>170</v>
      </c>
      <c r="D51" s="179" t="s">
        <v>149</v>
      </c>
      <c r="E51" s="179">
        <v>0</v>
      </c>
      <c r="F51" s="251"/>
      <c r="G51" s="280">
        <f t="shared" si="1"/>
        <v>0</v>
      </c>
    </row>
    <row r="52" spans="1:7" s="25" customFormat="1" ht="24" customHeight="1" x14ac:dyDescent="0.3">
      <c r="A52" s="228">
        <v>50</v>
      </c>
      <c r="B52" s="179" t="s">
        <v>70</v>
      </c>
      <c r="C52" s="180" t="s">
        <v>62</v>
      </c>
      <c r="D52" s="179" t="s">
        <v>64</v>
      </c>
      <c r="E52" s="179">
        <v>0</v>
      </c>
      <c r="F52" s="251"/>
      <c r="G52" s="280">
        <f t="shared" si="1"/>
        <v>0</v>
      </c>
    </row>
    <row r="53" spans="1:7" s="25" customFormat="1" ht="24" customHeight="1" x14ac:dyDescent="0.3">
      <c r="A53" s="228">
        <v>51</v>
      </c>
      <c r="B53" s="179" t="s">
        <v>70</v>
      </c>
      <c r="C53" s="180" t="s">
        <v>171</v>
      </c>
      <c r="D53" s="179" t="s">
        <v>64</v>
      </c>
      <c r="E53" s="179">
        <v>0</v>
      </c>
      <c r="F53" s="251"/>
      <c r="G53" s="280">
        <f t="shared" si="1"/>
        <v>0</v>
      </c>
    </row>
    <row r="54" spans="1:7" s="25" customFormat="1" ht="24" customHeight="1" x14ac:dyDescent="0.3">
      <c r="A54" s="228">
        <v>52</v>
      </c>
      <c r="B54" s="179" t="s">
        <v>70</v>
      </c>
      <c r="C54" s="180" t="s">
        <v>172</v>
      </c>
      <c r="D54" s="179" t="s">
        <v>149</v>
      </c>
      <c r="E54" s="179">
        <v>0</v>
      </c>
      <c r="F54" s="251"/>
      <c r="G54" s="280">
        <f t="shared" si="1"/>
        <v>0</v>
      </c>
    </row>
    <row r="55" spans="1:7" s="25" customFormat="1" ht="24" customHeight="1" x14ac:dyDescent="0.3">
      <c r="A55" s="228">
        <v>53</v>
      </c>
      <c r="B55" s="179" t="s">
        <v>70</v>
      </c>
      <c r="C55" s="180" t="s">
        <v>100</v>
      </c>
      <c r="D55" s="179" t="s">
        <v>64</v>
      </c>
      <c r="E55" s="179">
        <v>0</v>
      </c>
      <c r="F55" s="251"/>
      <c r="G55" s="280">
        <f t="shared" si="1"/>
        <v>0</v>
      </c>
    </row>
    <row r="56" spans="1:7" s="25" customFormat="1" ht="24" customHeight="1" x14ac:dyDescent="0.3">
      <c r="A56" s="228">
        <v>54</v>
      </c>
      <c r="B56" s="179">
        <v>60100085</v>
      </c>
      <c r="C56" s="180" t="s">
        <v>101</v>
      </c>
      <c r="D56" s="179" t="s">
        <v>65</v>
      </c>
      <c r="E56" s="179">
        <v>554</v>
      </c>
      <c r="F56" s="251"/>
      <c r="G56" s="280">
        <f t="shared" si="1"/>
        <v>0</v>
      </c>
    </row>
    <row r="57" spans="1:7" s="25" customFormat="1" ht="24" customHeight="1" x14ac:dyDescent="0.3">
      <c r="A57" s="228">
        <v>55</v>
      </c>
      <c r="B57" s="179" t="s">
        <v>70</v>
      </c>
      <c r="C57" s="180" t="s">
        <v>102</v>
      </c>
      <c r="D57" s="179" t="s">
        <v>63</v>
      </c>
      <c r="E57" s="179">
        <v>2</v>
      </c>
      <c r="F57" s="251"/>
      <c r="G57" s="280">
        <f t="shared" si="1"/>
        <v>0</v>
      </c>
    </row>
    <row r="58" spans="1:7" s="25" customFormat="1" ht="24" customHeight="1" x14ac:dyDescent="0.3">
      <c r="A58" s="228">
        <v>56</v>
      </c>
      <c r="B58" s="179" t="s">
        <v>70</v>
      </c>
      <c r="C58" s="180" t="s">
        <v>173</v>
      </c>
      <c r="D58" s="179" t="s">
        <v>65</v>
      </c>
      <c r="E58" s="179">
        <v>9</v>
      </c>
      <c r="F58" s="251"/>
      <c r="G58" s="280">
        <f t="shared" si="1"/>
        <v>0</v>
      </c>
    </row>
    <row r="59" spans="1:7" s="25" customFormat="1" ht="24" customHeight="1" x14ac:dyDescent="0.3">
      <c r="A59" s="228">
        <v>57</v>
      </c>
      <c r="B59" s="179" t="s">
        <v>70</v>
      </c>
      <c r="C59" s="180" t="s">
        <v>174</v>
      </c>
      <c r="D59" s="179" t="s">
        <v>68</v>
      </c>
      <c r="E59" s="179">
        <v>64</v>
      </c>
      <c r="F59" s="251"/>
      <c r="G59" s="280">
        <f t="shared" si="1"/>
        <v>0</v>
      </c>
    </row>
    <row r="60" spans="1:7" s="25" customFormat="1" ht="24" customHeight="1" x14ac:dyDescent="0.3">
      <c r="A60" s="228">
        <v>58</v>
      </c>
      <c r="B60" s="179" t="s">
        <v>70</v>
      </c>
      <c r="C60" s="180" t="s">
        <v>103</v>
      </c>
      <c r="D60" s="179" t="s">
        <v>64</v>
      </c>
      <c r="E60" s="179">
        <v>3</v>
      </c>
      <c r="F60" s="251"/>
      <c r="G60" s="280">
        <f t="shared" si="1"/>
        <v>0</v>
      </c>
    </row>
    <row r="61" spans="1:7" s="25" customFormat="1" ht="24" customHeight="1" x14ac:dyDescent="0.3">
      <c r="A61" s="228">
        <v>59</v>
      </c>
      <c r="B61" s="179" t="s">
        <v>70</v>
      </c>
      <c r="C61" s="180" t="s">
        <v>104</v>
      </c>
      <c r="D61" s="179" t="s">
        <v>64</v>
      </c>
      <c r="E61" s="179">
        <v>1</v>
      </c>
      <c r="F61" s="251"/>
      <c r="G61" s="280">
        <f t="shared" si="1"/>
        <v>0</v>
      </c>
    </row>
    <row r="62" spans="1:7" s="25" customFormat="1" ht="24" customHeight="1" x14ac:dyDescent="0.3">
      <c r="A62" s="228">
        <v>60</v>
      </c>
      <c r="B62" s="179" t="s">
        <v>175</v>
      </c>
      <c r="C62" s="180" t="s">
        <v>176</v>
      </c>
      <c r="D62" s="179" t="s">
        <v>68</v>
      </c>
      <c r="E62" s="179">
        <v>13973</v>
      </c>
      <c r="F62" s="251"/>
      <c r="G62" s="280">
        <f t="shared" si="1"/>
        <v>0</v>
      </c>
    </row>
    <row r="63" spans="1:7" ht="24" customHeight="1" thickBot="1" x14ac:dyDescent="0.35">
      <c r="A63" s="226">
        <v>61</v>
      </c>
      <c r="B63" s="381" t="s">
        <v>129</v>
      </c>
      <c r="C63" s="381"/>
      <c r="D63" s="381"/>
      <c r="E63" s="381"/>
      <c r="F63" s="381"/>
      <c r="G63" s="227">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cT9aZnnZjqcVZyYyMdorl2zyLOXdwEXJ/9Aous+MdBx1maVJPxtDr3dHzJQ2S+sQODPsYdFj3eoEPHPN/NV87g==" saltValue="qP3twLT4FYPkEc44VKiEHg=="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5"/>
  <sheetViews>
    <sheetView view="pageBreakPreview" zoomScaleNormal="100" zoomScaleSheetLayoutView="100" workbookViewId="0">
      <selection activeCell="F62"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82" t="s">
        <v>179</v>
      </c>
      <c r="B1" s="383"/>
      <c r="C1" s="383"/>
      <c r="D1" s="383"/>
      <c r="E1" s="383"/>
      <c r="F1" s="383"/>
      <c r="G1" s="384"/>
    </row>
    <row r="2" spans="1:7" s="25" customFormat="1" ht="30" customHeight="1" x14ac:dyDescent="0.2">
      <c r="A2" s="213" t="s">
        <v>42</v>
      </c>
      <c r="B2" s="214" t="str">
        <f>'[2]Original Items Condensed'!C8</f>
        <v>Code Number</v>
      </c>
      <c r="C2" s="214" t="s">
        <v>41</v>
      </c>
      <c r="D2" s="215" t="s">
        <v>40</v>
      </c>
      <c r="E2" s="215" t="s">
        <v>39</v>
      </c>
      <c r="F2" s="216" t="s">
        <v>38</v>
      </c>
      <c r="G2" s="217" t="s">
        <v>37</v>
      </c>
    </row>
    <row r="3" spans="1:7" s="25" customFormat="1" ht="24" customHeight="1" x14ac:dyDescent="0.3">
      <c r="A3" s="220">
        <v>1</v>
      </c>
      <c r="B3" s="181" t="s">
        <v>70</v>
      </c>
      <c r="C3" s="182" t="s">
        <v>69</v>
      </c>
      <c r="D3" s="181" t="s">
        <v>63</v>
      </c>
      <c r="E3" s="181">
        <v>412</v>
      </c>
      <c r="F3" s="250"/>
      <c r="G3" s="280">
        <f t="shared" ref="G3:G34" si="0">SUM(E3*F3)</f>
        <v>0</v>
      </c>
    </row>
    <row r="4" spans="1:7" s="25" customFormat="1" ht="24" customHeight="1" x14ac:dyDescent="0.3">
      <c r="A4" s="220">
        <v>2</v>
      </c>
      <c r="B4" s="181" t="s">
        <v>70</v>
      </c>
      <c r="C4" s="182" t="s">
        <v>83</v>
      </c>
      <c r="D4" s="181" t="s">
        <v>63</v>
      </c>
      <c r="E4" s="181">
        <v>198</v>
      </c>
      <c r="F4" s="250"/>
      <c r="G4" s="280">
        <f t="shared" si="0"/>
        <v>0</v>
      </c>
    </row>
    <row r="5" spans="1:7" s="25" customFormat="1" ht="24" customHeight="1" x14ac:dyDescent="0.3">
      <c r="A5" s="220">
        <v>3</v>
      </c>
      <c r="B5" s="181" t="s">
        <v>70</v>
      </c>
      <c r="C5" s="182" t="s">
        <v>58</v>
      </c>
      <c r="D5" s="181" t="s">
        <v>65</v>
      </c>
      <c r="E5" s="181">
        <v>38</v>
      </c>
      <c r="F5" s="250"/>
      <c r="G5" s="280">
        <f t="shared" si="0"/>
        <v>0</v>
      </c>
    </row>
    <row r="6" spans="1:7" s="25" customFormat="1" ht="24" customHeight="1" x14ac:dyDescent="0.3">
      <c r="A6" s="220">
        <v>4</v>
      </c>
      <c r="B6" s="181" t="s">
        <v>70</v>
      </c>
      <c r="C6" s="182" t="s">
        <v>84</v>
      </c>
      <c r="D6" s="181" t="s">
        <v>65</v>
      </c>
      <c r="E6" s="181">
        <v>206</v>
      </c>
      <c r="F6" s="250"/>
      <c r="G6" s="280">
        <f t="shared" si="0"/>
        <v>0</v>
      </c>
    </row>
    <row r="7" spans="1:7" s="25" customFormat="1" ht="24" customHeight="1" x14ac:dyDescent="0.3">
      <c r="A7" s="220">
        <v>5</v>
      </c>
      <c r="B7" s="181">
        <v>44000300</v>
      </c>
      <c r="C7" s="182" t="s">
        <v>59</v>
      </c>
      <c r="D7" s="181" t="s">
        <v>149</v>
      </c>
      <c r="E7" s="181">
        <v>139</v>
      </c>
      <c r="F7" s="250"/>
      <c r="G7" s="280">
        <f t="shared" si="0"/>
        <v>0</v>
      </c>
    </row>
    <row r="8" spans="1:7" s="25" customFormat="1" ht="24" customHeight="1" x14ac:dyDescent="0.3">
      <c r="A8" s="220">
        <v>6</v>
      </c>
      <c r="B8" s="181">
        <v>44000500</v>
      </c>
      <c r="C8" s="182" t="s">
        <v>60</v>
      </c>
      <c r="D8" s="181" t="s">
        <v>149</v>
      </c>
      <c r="E8" s="181">
        <v>170</v>
      </c>
      <c r="F8" s="250"/>
      <c r="G8" s="280">
        <f t="shared" si="0"/>
        <v>0</v>
      </c>
    </row>
    <row r="9" spans="1:7" s="25" customFormat="1" ht="24" customHeight="1" x14ac:dyDescent="0.3">
      <c r="A9" s="220">
        <v>7</v>
      </c>
      <c r="B9" s="181">
        <v>44000600</v>
      </c>
      <c r="C9" s="182" t="s">
        <v>85</v>
      </c>
      <c r="D9" s="181" t="s">
        <v>68</v>
      </c>
      <c r="E9" s="181">
        <v>335</v>
      </c>
      <c r="F9" s="250"/>
      <c r="G9" s="280">
        <f t="shared" si="0"/>
        <v>0</v>
      </c>
    </row>
    <row r="10" spans="1:7" s="25" customFormat="1" ht="24" customHeight="1" x14ac:dyDescent="0.3">
      <c r="A10" s="220">
        <v>8</v>
      </c>
      <c r="B10" s="181" t="s">
        <v>70</v>
      </c>
      <c r="C10" s="182" t="s">
        <v>86</v>
      </c>
      <c r="D10" s="181" t="s">
        <v>65</v>
      </c>
      <c r="E10" s="181">
        <v>1200</v>
      </c>
      <c r="F10" s="250"/>
      <c r="G10" s="280">
        <f t="shared" si="0"/>
        <v>0</v>
      </c>
    </row>
    <row r="11" spans="1:7" s="25" customFormat="1" ht="24" customHeight="1" x14ac:dyDescent="0.3">
      <c r="A11" s="220">
        <v>9</v>
      </c>
      <c r="B11" s="181" t="s">
        <v>70</v>
      </c>
      <c r="C11" s="182" t="s">
        <v>87</v>
      </c>
      <c r="D11" s="181" t="s">
        <v>68</v>
      </c>
      <c r="E11" s="181">
        <v>1397</v>
      </c>
      <c r="F11" s="250"/>
      <c r="G11" s="280">
        <f t="shared" si="0"/>
        <v>0</v>
      </c>
    </row>
    <row r="12" spans="1:7" s="25" customFormat="1" ht="24" customHeight="1" x14ac:dyDescent="0.3">
      <c r="A12" s="220">
        <v>10</v>
      </c>
      <c r="B12" s="181" t="s">
        <v>70</v>
      </c>
      <c r="C12" s="182" t="s">
        <v>57</v>
      </c>
      <c r="D12" s="181" t="s">
        <v>65</v>
      </c>
      <c r="E12" s="181">
        <v>61</v>
      </c>
      <c r="F12" s="250"/>
      <c r="G12" s="280">
        <f t="shared" si="0"/>
        <v>0</v>
      </c>
    </row>
    <row r="13" spans="1:7" s="25" customFormat="1" ht="24" customHeight="1" x14ac:dyDescent="0.3">
      <c r="A13" s="220">
        <v>11</v>
      </c>
      <c r="B13" s="181">
        <v>31101100</v>
      </c>
      <c r="C13" s="182" t="s">
        <v>88</v>
      </c>
      <c r="D13" s="181" t="s">
        <v>63</v>
      </c>
      <c r="E13" s="181">
        <v>302</v>
      </c>
      <c r="F13" s="250"/>
      <c r="G13" s="280">
        <f t="shared" si="0"/>
        <v>0</v>
      </c>
    </row>
    <row r="14" spans="1:7" s="25" customFormat="1" ht="24" customHeight="1" x14ac:dyDescent="0.3">
      <c r="A14" s="220">
        <v>12</v>
      </c>
      <c r="B14" s="181">
        <v>20800150</v>
      </c>
      <c r="C14" s="182" t="s">
        <v>53</v>
      </c>
      <c r="D14" s="181" t="s">
        <v>63</v>
      </c>
      <c r="E14" s="181">
        <v>139</v>
      </c>
      <c r="F14" s="250"/>
      <c r="G14" s="280">
        <f t="shared" si="0"/>
        <v>0</v>
      </c>
    </row>
    <row r="15" spans="1:7" s="25" customFormat="1" ht="24" customHeight="1" x14ac:dyDescent="0.3">
      <c r="A15" s="220">
        <v>13</v>
      </c>
      <c r="B15" s="181" t="s">
        <v>70</v>
      </c>
      <c r="C15" s="182" t="s">
        <v>150</v>
      </c>
      <c r="D15" s="181" t="s">
        <v>63</v>
      </c>
      <c r="E15" s="181">
        <v>0</v>
      </c>
      <c r="F15" s="250"/>
      <c r="G15" s="280">
        <f t="shared" si="0"/>
        <v>0</v>
      </c>
    </row>
    <row r="16" spans="1:7" s="25" customFormat="1" ht="24" customHeight="1" x14ac:dyDescent="0.3">
      <c r="A16" s="220">
        <v>14</v>
      </c>
      <c r="B16" s="181" t="s">
        <v>70</v>
      </c>
      <c r="C16" s="182" t="s">
        <v>151</v>
      </c>
      <c r="D16" s="181" t="s">
        <v>63</v>
      </c>
      <c r="E16" s="181">
        <v>0</v>
      </c>
      <c r="F16" s="250"/>
      <c r="G16" s="280">
        <f t="shared" si="0"/>
        <v>0</v>
      </c>
    </row>
    <row r="17" spans="1:7" s="25" customFormat="1" ht="24" customHeight="1" x14ac:dyDescent="0.3">
      <c r="A17" s="220">
        <v>15</v>
      </c>
      <c r="B17" s="181" t="s">
        <v>70</v>
      </c>
      <c r="C17" s="182" t="s">
        <v>56</v>
      </c>
      <c r="D17" s="181" t="s">
        <v>67</v>
      </c>
      <c r="E17" s="181">
        <v>90</v>
      </c>
      <c r="F17" s="250"/>
      <c r="G17" s="280">
        <f t="shared" si="0"/>
        <v>0</v>
      </c>
    </row>
    <row r="18" spans="1:7" s="25" customFormat="1" ht="24" customHeight="1" x14ac:dyDescent="0.3">
      <c r="A18" s="220">
        <v>16</v>
      </c>
      <c r="B18" s="181">
        <v>35300300</v>
      </c>
      <c r="C18" s="182" t="s">
        <v>152</v>
      </c>
      <c r="D18" s="181" t="s">
        <v>65</v>
      </c>
      <c r="E18" s="181">
        <v>17</v>
      </c>
      <c r="F18" s="250"/>
      <c r="G18" s="280">
        <f t="shared" si="0"/>
        <v>0</v>
      </c>
    </row>
    <row r="19" spans="1:7" s="25" customFormat="1" ht="24" customHeight="1" x14ac:dyDescent="0.3">
      <c r="A19" s="220">
        <v>17</v>
      </c>
      <c r="B19" s="181" t="s">
        <v>70</v>
      </c>
      <c r="C19" s="182" t="s">
        <v>153</v>
      </c>
      <c r="D19" s="181" t="s">
        <v>65</v>
      </c>
      <c r="E19" s="181">
        <v>28</v>
      </c>
      <c r="F19" s="250"/>
      <c r="G19" s="280">
        <f t="shared" si="0"/>
        <v>0</v>
      </c>
    </row>
    <row r="20" spans="1:7" s="25" customFormat="1" ht="24" customHeight="1" x14ac:dyDescent="0.3">
      <c r="A20" s="220">
        <v>18</v>
      </c>
      <c r="B20" s="181" t="s">
        <v>70</v>
      </c>
      <c r="C20" s="182" t="s">
        <v>154</v>
      </c>
      <c r="D20" s="181" t="s">
        <v>65</v>
      </c>
      <c r="E20" s="181">
        <v>1200</v>
      </c>
      <c r="F20" s="250"/>
      <c r="G20" s="280">
        <f t="shared" si="0"/>
        <v>0</v>
      </c>
    </row>
    <row r="21" spans="1:7" s="25" customFormat="1" ht="24" customHeight="1" x14ac:dyDescent="0.3">
      <c r="A21" s="220">
        <v>19</v>
      </c>
      <c r="B21" s="181" t="s">
        <v>70</v>
      </c>
      <c r="C21" s="182" t="s">
        <v>155</v>
      </c>
      <c r="D21" s="181" t="s">
        <v>65</v>
      </c>
      <c r="E21" s="181">
        <v>130</v>
      </c>
      <c r="F21" s="250"/>
      <c r="G21" s="280">
        <f t="shared" si="0"/>
        <v>0</v>
      </c>
    </row>
    <row r="22" spans="1:7" s="25" customFormat="1" ht="24" customHeight="1" x14ac:dyDescent="0.3">
      <c r="A22" s="220">
        <v>20</v>
      </c>
      <c r="B22" s="181" t="s">
        <v>70</v>
      </c>
      <c r="C22" s="182" t="s">
        <v>156</v>
      </c>
      <c r="D22" s="181" t="s">
        <v>68</v>
      </c>
      <c r="E22" s="181">
        <v>1397</v>
      </c>
      <c r="F22" s="250"/>
      <c r="G22" s="280">
        <f t="shared" si="0"/>
        <v>0</v>
      </c>
    </row>
    <row r="23" spans="1:7" s="25" customFormat="1" ht="24" customHeight="1" x14ac:dyDescent="0.3">
      <c r="A23" s="220">
        <v>21</v>
      </c>
      <c r="B23" s="181" t="s">
        <v>70</v>
      </c>
      <c r="C23" s="182" t="s">
        <v>157</v>
      </c>
      <c r="D23" s="181" t="s">
        <v>68</v>
      </c>
      <c r="E23" s="181">
        <v>587</v>
      </c>
      <c r="F23" s="250"/>
      <c r="G23" s="280">
        <f t="shared" si="0"/>
        <v>0</v>
      </c>
    </row>
    <row r="24" spans="1:7" s="25" customFormat="1" ht="24" customHeight="1" x14ac:dyDescent="0.3">
      <c r="A24" s="220">
        <v>22</v>
      </c>
      <c r="B24" s="181" t="s">
        <v>70</v>
      </c>
      <c r="C24" s="182" t="s">
        <v>158</v>
      </c>
      <c r="D24" s="181" t="s">
        <v>68</v>
      </c>
      <c r="E24" s="181">
        <v>0</v>
      </c>
      <c r="F24" s="250"/>
      <c r="G24" s="280">
        <f t="shared" si="0"/>
        <v>0</v>
      </c>
    </row>
    <row r="25" spans="1:7" s="25" customFormat="1" ht="24" customHeight="1" x14ac:dyDescent="0.3">
      <c r="A25" s="220">
        <v>23</v>
      </c>
      <c r="B25" s="181" t="s">
        <v>70</v>
      </c>
      <c r="C25" s="182" t="s">
        <v>89</v>
      </c>
      <c r="D25" s="181" t="s">
        <v>68</v>
      </c>
      <c r="E25" s="181">
        <v>247</v>
      </c>
      <c r="F25" s="250"/>
      <c r="G25" s="280">
        <f t="shared" si="0"/>
        <v>0</v>
      </c>
    </row>
    <row r="26" spans="1:7" s="25" customFormat="1" ht="24" customHeight="1" x14ac:dyDescent="0.3">
      <c r="A26" s="220">
        <v>24</v>
      </c>
      <c r="B26" s="181" t="s">
        <v>70</v>
      </c>
      <c r="C26" s="182" t="s">
        <v>90</v>
      </c>
      <c r="D26" s="181" t="s">
        <v>68</v>
      </c>
      <c r="E26" s="181">
        <v>88</v>
      </c>
      <c r="F26" s="250"/>
      <c r="G26" s="280">
        <f t="shared" si="0"/>
        <v>0</v>
      </c>
    </row>
    <row r="27" spans="1:7" s="25" customFormat="1" ht="24" customHeight="1" x14ac:dyDescent="0.3">
      <c r="A27" s="220">
        <v>25</v>
      </c>
      <c r="B27" s="181" t="s">
        <v>70</v>
      </c>
      <c r="C27" s="182" t="s">
        <v>159</v>
      </c>
      <c r="D27" s="181" t="s">
        <v>68</v>
      </c>
      <c r="E27" s="181">
        <v>92</v>
      </c>
      <c r="F27" s="250"/>
      <c r="G27" s="280">
        <f t="shared" si="0"/>
        <v>0</v>
      </c>
    </row>
    <row r="28" spans="1:7" s="25" customFormat="1" ht="24" customHeight="1" x14ac:dyDescent="0.3">
      <c r="A28" s="220">
        <v>26</v>
      </c>
      <c r="B28" s="181" t="s">
        <v>70</v>
      </c>
      <c r="C28" s="182" t="s">
        <v>160</v>
      </c>
      <c r="D28" s="181" t="s">
        <v>64</v>
      </c>
      <c r="E28" s="181">
        <v>219</v>
      </c>
      <c r="F28" s="250"/>
      <c r="G28" s="280">
        <f t="shared" si="0"/>
        <v>0</v>
      </c>
    </row>
    <row r="29" spans="1:7" s="25" customFormat="1" ht="24" customHeight="1" x14ac:dyDescent="0.3">
      <c r="A29" s="220">
        <v>27</v>
      </c>
      <c r="B29" s="181" t="s">
        <v>70</v>
      </c>
      <c r="C29" s="182" t="s">
        <v>161</v>
      </c>
      <c r="D29" s="181" t="s">
        <v>68</v>
      </c>
      <c r="E29" s="181">
        <v>0</v>
      </c>
      <c r="F29" s="250"/>
      <c r="G29" s="280">
        <f t="shared" si="0"/>
        <v>0</v>
      </c>
    </row>
    <row r="30" spans="1:7" s="25" customFormat="1" ht="24" customHeight="1" x14ac:dyDescent="0.3">
      <c r="A30" s="220">
        <v>28</v>
      </c>
      <c r="B30" s="181" t="s">
        <v>70</v>
      </c>
      <c r="C30" s="182" t="s">
        <v>91</v>
      </c>
      <c r="D30" s="181" t="s">
        <v>68</v>
      </c>
      <c r="E30" s="181">
        <v>0</v>
      </c>
      <c r="F30" s="250"/>
      <c r="G30" s="280">
        <f t="shared" si="0"/>
        <v>0</v>
      </c>
    </row>
    <row r="31" spans="1:7" s="25" customFormat="1" ht="24" customHeight="1" x14ac:dyDescent="0.3">
      <c r="A31" s="220">
        <v>29</v>
      </c>
      <c r="B31" s="181">
        <v>40600290</v>
      </c>
      <c r="C31" s="182" t="s">
        <v>54</v>
      </c>
      <c r="D31" s="181" t="s">
        <v>66</v>
      </c>
      <c r="E31" s="181">
        <v>46</v>
      </c>
      <c r="F31" s="250"/>
      <c r="G31" s="280">
        <f t="shared" si="0"/>
        <v>0</v>
      </c>
    </row>
    <row r="32" spans="1:7" s="25" customFormat="1" ht="24" customHeight="1" x14ac:dyDescent="0.3">
      <c r="A32" s="220">
        <v>30</v>
      </c>
      <c r="B32" s="181" t="s">
        <v>70</v>
      </c>
      <c r="C32" s="182" t="s">
        <v>162</v>
      </c>
      <c r="D32" s="181" t="s">
        <v>67</v>
      </c>
      <c r="E32" s="181">
        <v>7</v>
      </c>
      <c r="F32" s="250"/>
      <c r="G32" s="280">
        <f t="shared" si="0"/>
        <v>0</v>
      </c>
    </row>
    <row r="33" spans="1:7" s="25" customFormat="1" ht="24" customHeight="1" x14ac:dyDescent="0.3">
      <c r="A33" s="220">
        <v>31</v>
      </c>
      <c r="B33" s="181" t="s">
        <v>70</v>
      </c>
      <c r="C33" s="182" t="s">
        <v>163</v>
      </c>
      <c r="D33" s="181" t="s">
        <v>67</v>
      </c>
      <c r="E33" s="181">
        <v>5</v>
      </c>
      <c r="F33" s="250"/>
      <c r="G33" s="280">
        <f t="shared" si="0"/>
        <v>0</v>
      </c>
    </row>
    <row r="34" spans="1:7" s="25" customFormat="1" ht="24" customHeight="1" x14ac:dyDescent="0.3">
      <c r="A34" s="220">
        <v>32</v>
      </c>
      <c r="B34" s="181" t="s">
        <v>70</v>
      </c>
      <c r="C34" s="182" t="s">
        <v>164</v>
      </c>
      <c r="D34" s="181" t="s">
        <v>67</v>
      </c>
      <c r="E34" s="181">
        <v>0</v>
      </c>
      <c r="F34" s="250"/>
      <c r="G34" s="280">
        <f t="shared" si="0"/>
        <v>0</v>
      </c>
    </row>
    <row r="35" spans="1:7" s="25" customFormat="1" ht="24" customHeight="1" x14ac:dyDescent="0.3">
      <c r="A35" s="220">
        <v>33</v>
      </c>
      <c r="B35" s="181">
        <v>60600605</v>
      </c>
      <c r="C35" s="182" t="s">
        <v>55</v>
      </c>
      <c r="D35" s="181" t="s">
        <v>149</v>
      </c>
      <c r="E35" s="181">
        <v>139</v>
      </c>
      <c r="F35" s="250"/>
      <c r="G35" s="280">
        <f t="shared" ref="G35:G62" si="1">SUM(E35*F35)</f>
        <v>0</v>
      </c>
    </row>
    <row r="36" spans="1:7" s="25" customFormat="1" ht="24" customHeight="1" x14ac:dyDescent="0.3">
      <c r="A36" s="220">
        <v>34</v>
      </c>
      <c r="B36" s="181" t="s">
        <v>70</v>
      </c>
      <c r="C36" s="182" t="s">
        <v>92</v>
      </c>
      <c r="D36" s="181" t="s">
        <v>149</v>
      </c>
      <c r="E36" s="181">
        <v>123</v>
      </c>
      <c r="F36" s="250"/>
      <c r="G36" s="280">
        <f t="shared" si="1"/>
        <v>0</v>
      </c>
    </row>
    <row r="37" spans="1:7" s="25" customFormat="1" ht="24" customHeight="1" x14ac:dyDescent="0.3">
      <c r="A37" s="220">
        <v>35</v>
      </c>
      <c r="B37" s="181" t="s">
        <v>70</v>
      </c>
      <c r="C37" s="182" t="s">
        <v>93</v>
      </c>
      <c r="D37" s="181" t="s">
        <v>149</v>
      </c>
      <c r="E37" s="181">
        <v>48</v>
      </c>
      <c r="F37" s="250"/>
      <c r="G37" s="280">
        <f t="shared" si="1"/>
        <v>0</v>
      </c>
    </row>
    <row r="38" spans="1:7" s="25" customFormat="1" ht="24" customHeight="1" x14ac:dyDescent="0.3">
      <c r="A38" s="220">
        <v>36</v>
      </c>
      <c r="B38" s="181" t="s">
        <v>70</v>
      </c>
      <c r="C38" s="182" t="s">
        <v>95</v>
      </c>
      <c r="D38" s="181" t="s">
        <v>64</v>
      </c>
      <c r="E38" s="181">
        <v>1</v>
      </c>
      <c r="F38" s="250"/>
      <c r="G38" s="280">
        <f t="shared" si="1"/>
        <v>0</v>
      </c>
    </row>
    <row r="39" spans="1:7" s="25" customFormat="1" ht="24" customHeight="1" x14ac:dyDescent="0.3">
      <c r="A39" s="220">
        <v>37</v>
      </c>
      <c r="B39" s="181" t="s">
        <v>70</v>
      </c>
      <c r="C39" s="182" t="s">
        <v>94</v>
      </c>
      <c r="D39" s="181" t="s">
        <v>64</v>
      </c>
      <c r="E39" s="181">
        <v>0</v>
      </c>
      <c r="F39" s="250"/>
      <c r="G39" s="280">
        <f t="shared" si="1"/>
        <v>0</v>
      </c>
    </row>
    <row r="40" spans="1:7" s="25" customFormat="1" ht="24" customHeight="1" x14ac:dyDescent="0.3">
      <c r="A40" s="220">
        <v>38</v>
      </c>
      <c r="B40" s="181" t="s">
        <v>70</v>
      </c>
      <c r="C40" s="182" t="s">
        <v>165</v>
      </c>
      <c r="D40" s="181" t="s">
        <v>64</v>
      </c>
      <c r="E40" s="181">
        <v>3</v>
      </c>
      <c r="F40" s="250"/>
      <c r="G40" s="280">
        <f t="shared" si="1"/>
        <v>0</v>
      </c>
    </row>
    <row r="41" spans="1:7" s="25" customFormat="1" ht="24" customHeight="1" x14ac:dyDescent="0.3">
      <c r="A41" s="220">
        <v>39</v>
      </c>
      <c r="B41" s="181" t="s">
        <v>70</v>
      </c>
      <c r="C41" s="182" t="s">
        <v>61</v>
      </c>
      <c r="D41" s="181" t="s">
        <v>64</v>
      </c>
      <c r="E41" s="181">
        <v>1</v>
      </c>
      <c r="F41" s="250"/>
      <c r="G41" s="280">
        <f t="shared" si="1"/>
        <v>0</v>
      </c>
    </row>
    <row r="42" spans="1:7" s="25" customFormat="1" ht="24" customHeight="1" x14ac:dyDescent="0.3">
      <c r="A42" s="220">
        <v>40</v>
      </c>
      <c r="B42" s="181" t="s">
        <v>70</v>
      </c>
      <c r="C42" s="182" t="s">
        <v>71</v>
      </c>
      <c r="D42" s="181" t="s">
        <v>64</v>
      </c>
      <c r="E42" s="181">
        <v>1</v>
      </c>
      <c r="F42" s="250"/>
      <c r="G42" s="280">
        <f t="shared" si="1"/>
        <v>0</v>
      </c>
    </row>
    <row r="43" spans="1:7" s="25" customFormat="1" ht="24" customHeight="1" x14ac:dyDescent="0.3">
      <c r="A43" s="220">
        <v>41</v>
      </c>
      <c r="B43" s="181" t="s">
        <v>70</v>
      </c>
      <c r="C43" s="182" t="s">
        <v>96</v>
      </c>
      <c r="D43" s="181" t="s">
        <v>149</v>
      </c>
      <c r="E43" s="181">
        <v>0</v>
      </c>
      <c r="F43" s="250"/>
      <c r="G43" s="280">
        <f t="shared" si="1"/>
        <v>0</v>
      </c>
    </row>
    <row r="44" spans="1:7" s="25" customFormat="1" ht="24" customHeight="1" x14ac:dyDescent="0.3">
      <c r="A44" s="220">
        <v>42</v>
      </c>
      <c r="B44" s="181" t="s">
        <v>70</v>
      </c>
      <c r="C44" s="182" t="s">
        <v>97</v>
      </c>
      <c r="D44" s="181" t="s">
        <v>149</v>
      </c>
      <c r="E44" s="181">
        <v>61</v>
      </c>
      <c r="F44" s="250"/>
      <c r="G44" s="280">
        <f t="shared" si="1"/>
        <v>0</v>
      </c>
    </row>
    <row r="45" spans="1:7" s="25" customFormat="1" ht="24" customHeight="1" x14ac:dyDescent="0.3">
      <c r="A45" s="220">
        <v>43</v>
      </c>
      <c r="B45" s="181" t="s">
        <v>70</v>
      </c>
      <c r="C45" s="182" t="s">
        <v>166</v>
      </c>
      <c r="D45" s="181" t="s">
        <v>149</v>
      </c>
      <c r="E45" s="181">
        <v>337</v>
      </c>
      <c r="F45" s="250"/>
      <c r="G45" s="280">
        <f t="shared" si="1"/>
        <v>0</v>
      </c>
    </row>
    <row r="46" spans="1:7" s="25" customFormat="1" ht="24" customHeight="1" x14ac:dyDescent="0.3">
      <c r="A46" s="220">
        <v>44</v>
      </c>
      <c r="B46" s="181" t="s">
        <v>70</v>
      </c>
      <c r="C46" s="182" t="s">
        <v>98</v>
      </c>
      <c r="D46" s="181" t="s">
        <v>149</v>
      </c>
      <c r="E46" s="181">
        <v>0</v>
      </c>
      <c r="F46" s="250"/>
      <c r="G46" s="280">
        <f t="shared" si="1"/>
        <v>0</v>
      </c>
    </row>
    <row r="47" spans="1:7" s="25" customFormat="1" ht="24" customHeight="1" x14ac:dyDescent="0.3">
      <c r="A47" s="220">
        <v>45</v>
      </c>
      <c r="B47" s="181" t="s">
        <v>70</v>
      </c>
      <c r="C47" s="182" t="s">
        <v>167</v>
      </c>
      <c r="D47" s="181" t="s">
        <v>149</v>
      </c>
      <c r="E47" s="181">
        <v>0</v>
      </c>
      <c r="F47" s="250"/>
      <c r="G47" s="280">
        <f t="shared" si="1"/>
        <v>0</v>
      </c>
    </row>
    <row r="48" spans="1:7" s="25" customFormat="1" ht="24" customHeight="1" x14ac:dyDescent="0.3">
      <c r="A48" s="220">
        <v>46</v>
      </c>
      <c r="B48" s="181" t="s">
        <v>70</v>
      </c>
      <c r="C48" s="182" t="s">
        <v>99</v>
      </c>
      <c r="D48" s="181" t="s">
        <v>149</v>
      </c>
      <c r="E48" s="181">
        <v>0</v>
      </c>
      <c r="F48" s="250"/>
      <c r="G48" s="280">
        <f t="shared" si="1"/>
        <v>0</v>
      </c>
    </row>
    <row r="49" spans="1:7" s="25" customFormat="1" ht="24" customHeight="1" x14ac:dyDescent="0.3">
      <c r="A49" s="220">
        <v>47</v>
      </c>
      <c r="B49" s="181" t="s">
        <v>70</v>
      </c>
      <c r="C49" s="182" t="s">
        <v>168</v>
      </c>
      <c r="D49" s="181" t="s">
        <v>149</v>
      </c>
      <c r="E49" s="181">
        <v>0</v>
      </c>
      <c r="F49" s="250"/>
      <c r="G49" s="280">
        <f t="shared" si="1"/>
        <v>0</v>
      </c>
    </row>
    <row r="50" spans="1:7" s="25" customFormat="1" ht="24" customHeight="1" x14ac:dyDescent="0.3">
      <c r="A50" s="220">
        <v>48</v>
      </c>
      <c r="B50" s="181" t="s">
        <v>70</v>
      </c>
      <c r="C50" s="182" t="s">
        <v>169</v>
      </c>
      <c r="D50" s="181" t="s">
        <v>64</v>
      </c>
      <c r="E50" s="181">
        <v>0</v>
      </c>
      <c r="F50" s="250"/>
      <c r="G50" s="280">
        <f t="shared" si="1"/>
        <v>0</v>
      </c>
    </row>
    <row r="51" spans="1:7" s="25" customFormat="1" ht="24" customHeight="1" x14ac:dyDescent="0.3">
      <c r="A51" s="220">
        <v>49</v>
      </c>
      <c r="B51" s="181" t="s">
        <v>70</v>
      </c>
      <c r="C51" s="182" t="s">
        <v>170</v>
      </c>
      <c r="D51" s="181" t="s">
        <v>149</v>
      </c>
      <c r="E51" s="181">
        <v>0</v>
      </c>
      <c r="F51" s="250"/>
      <c r="G51" s="280">
        <f t="shared" si="1"/>
        <v>0</v>
      </c>
    </row>
    <row r="52" spans="1:7" s="25" customFormat="1" ht="24" customHeight="1" x14ac:dyDescent="0.3">
      <c r="A52" s="220">
        <v>50</v>
      </c>
      <c r="B52" s="181" t="s">
        <v>70</v>
      </c>
      <c r="C52" s="182" t="s">
        <v>62</v>
      </c>
      <c r="D52" s="181" t="s">
        <v>64</v>
      </c>
      <c r="E52" s="181">
        <v>0</v>
      </c>
      <c r="F52" s="250"/>
      <c r="G52" s="280">
        <f t="shared" si="1"/>
        <v>0</v>
      </c>
    </row>
    <row r="53" spans="1:7" s="25" customFormat="1" ht="24" customHeight="1" x14ac:dyDescent="0.3">
      <c r="A53" s="220">
        <v>51</v>
      </c>
      <c r="B53" s="181" t="s">
        <v>70</v>
      </c>
      <c r="C53" s="182" t="s">
        <v>171</v>
      </c>
      <c r="D53" s="181" t="s">
        <v>64</v>
      </c>
      <c r="E53" s="181">
        <v>0</v>
      </c>
      <c r="F53" s="250"/>
      <c r="G53" s="280">
        <f t="shared" si="1"/>
        <v>0</v>
      </c>
    </row>
    <row r="54" spans="1:7" s="25" customFormat="1" ht="24" customHeight="1" x14ac:dyDescent="0.3">
      <c r="A54" s="220">
        <v>52</v>
      </c>
      <c r="B54" s="181" t="s">
        <v>70</v>
      </c>
      <c r="C54" s="182" t="s">
        <v>172</v>
      </c>
      <c r="D54" s="181" t="s">
        <v>149</v>
      </c>
      <c r="E54" s="181">
        <v>0</v>
      </c>
      <c r="F54" s="250"/>
      <c r="G54" s="280">
        <f t="shared" si="1"/>
        <v>0</v>
      </c>
    </row>
    <row r="55" spans="1:7" s="25" customFormat="1" ht="24" customHeight="1" x14ac:dyDescent="0.3">
      <c r="A55" s="220">
        <v>53</v>
      </c>
      <c r="B55" s="181" t="s">
        <v>70</v>
      </c>
      <c r="C55" s="182" t="s">
        <v>100</v>
      </c>
      <c r="D55" s="181" t="s">
        <v>64</v>
      </c>
      <c r="E55" s="181">
        <v>0</v>
      </c>
      <c r="F55" s="250"/>
      <c r="G55" s="280">
        <f t="shared" si="1"/>
        <v>0</v>
      </c>
    </row>
    <row r="56" spans="1:7" s="25" customFormat="1" ht="24" customHeight="1" x14ac:dyDescent="0.3">
      <c r="A56" s="220">
        <v>54</v>
      </c>
      <c r="B56" s="181">
        <v>60100085</v>
      </c>
      <c r="C56" s="182" t="s">
        <v>101</v>
      </c>
      <c r="D56" s="181" t="s">
        <v>65</v>
      </c>
      <c r="E56" s="181">
        <v>0</v>
      </c>
      <c r="F56" s="250"/>
      <c r="G56" s="280">
        <f t="shared" si="1"/>
        <v>0</v>
      </c>
    </row>
    <row r="57" spans="1:7" s="25" customFormat="1" ht="24" customHeight="1" x14ac:dyDescent="0.3">
      <c r="A57" s="220">
        <v>55</v>
      </c>
      <c r="B57" s="181" t="s">
        <v>70</v>
      </c>
      <c r="C57" s="182" t="s">
        <v>102</v>
      </c>
      <c r="D57" s="181" t="s">
        <v>63</v>
      </c>
      <c r="E57" s="181">
        <v>7</v>
      </c>
      <c r="F57" s="250"/>
      <c r="G57" s="280">
        <f t="shared" si="1"/>
        <v>0</v>
      </c>
    </row>
    <row r="58" spans="1:7" s="25" customFormat="1" ht="24" customHeight="1" x14ac:dyDescent="0.3">
      <c r="A58" s="220">
        <v>56</v>
      </c>
      <c r="B58" s="181" t="s">
        <v>70</v>
      </c>
      <c r="C58" s="182" t="s">
        <v>173</v>
      </c>
      <c r="D58" s="181" t="s">
        <v>65</v>
      </c>
      <c r="E58" s="181">
        <v>28</v>
      </c>
      <c r="F58" s="250"/>
      <c r="G58" s="280">
        <f t="shared" si="1"/>
        <v>0</v>
      </c>
    </row>
    <row r="59" spans="1:7" s="25" customFormat="1" ht="24" customHeight="1" x14ac:dyDescent="0.3">
      <c r="A59" s="220">
        <v>57</v>
      </c>
      <c r="B59" s="181" t="s">
        <v>70</v>
      </c>
      <c r="C59" s="182" t="s">
        <v>174</v>
      </c>
      <c r="D59" s="181" t="s">
        <v>68</v>
      </c>
      <c r="E59" s="181">
        <v>64</v>
      </c>
      <c r="F59" s="250"/>
      <c r="G59" s="280">
        <f t="shared" si="1"/>
        <v>0</v>
      </c>
    </row>
    <row r="60" spans="1:7" s="25" customFormat="1" ht="24" customHeight="1" x14ac:dyDescent="0.3">
      <c r="A60" s="220">
        <v>58</v>
      </c>
      <c r="B60" s="181" t="s">
        <v>70</v>
      </c>
      <c r="C60" s="182" t="s">
        <v>103</v>
      </c>
      <c r="D60" s="181" t="s">
        <v>64</v>
      </c>
      <c r="E60" s="181">
        <v>0</v>
      </c>
      <c r="F60" s="250"/>
      <c r="G60" s="280">
        <f t="shared" si="1"/>
        <v>0</v>
      </c>
    </row>
    <row r="61" spans="1:7" s="25" customFormat="1" ht="24" customHeight="1" x14ac:dyDescent="0.3">
      <c r="A61" s="220">
        <v>59</v>
      </c>
      <c r="B61" s="181" t="s">
        <v>70</v>
      </c>
      <c r="C61" s="182" t="s">
        <v>104</v>
      </c>
      <c r="D61" s="181" t="s">
        <v>64</v>
      </c>
      <c r="E61" s="181">
        <v>0</v>
      </c>
      <c r="F61" s="250"/>
      <c r="G61" s="280">
        <f t="shared" si="1"/>
        <v>0</v>
      </c>
    </row>
    <row r="62" spans="1:7" s="25" customFormat="1" ht="24" customHeight="1" x14ac:dyDescent="0.3">
      <c r="A62" s="220">
        <v>60</v>
      </c>
      <c r="B62" s="181" t="s">
        <v>175</v>
      </c>
      <c r="C62" s="182" t="s">
        <v>176</v>
      </c>
      <c r="D62" s="181" t="s">
        <v>68</v>
      </c>
      <c r="E62" s="181">
        <v>0</v>
      </c>
      <c r="F62" s="250"/>
      <c r="G62" s="280">
        <f t="shared" si="1"/>
        <v>0</v>
      </c>
    </row>
    <row r="63" spans="1:7" ht="24" customHeight="1" thickBot="1" x14ac:dyDescent="0.35">
      <c r="A63" s="218">
        <v>61</v>
      </c>
      <c r="B63" s="385" t="s">
        <v>131</v>
      </c>
      <c r="C63" s="385"/>
      <c r="D63" s="385"/>
      <c r="E63" s="385"/>
      <c r="F63" s="385"/>
      <c r="G63" s="219">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wFdyWAcEk2ziceE81URVR9zkHapdP2PmpUhCg1IE879/1Im6DiKDg/pjoBzOMCgMTw8P8lwJrjpAyqdDcq//XQ==" saltValue="+tOSKRKQlJeDoogvfGqUwQ=="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F08B-8B58-4875-A0DF-5832F8BECB6B}">
  <sheetPr>
    <tabColor theme="2" tint="-0.749992370372631"/>
  </sheetPr>
  <dimension ref="A1:G65"/>
  <sheetViews>
    <sheetView view="pageBreakPreview" zoomScaleNormal="100" zoomScaleSheetLayoutView="100" workbookViewId="0">
      <selection activeCell="F62" sqref="F3:F62"/>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86" t="s">
        <v>133</v>
      </c>
      <c r="B1" s="387"/>
      <c r="C1" s="387"/>
      <c r="D1" s="387"/>
      <c r="E1" s="387"/>
      <c r="F1" s="387"/>
      <c r="G1" s="388"/>
    </row>
    <row r="2" spans="1:7" s="25" customFormat="1" ht="30" customHeight="1" x14ac:dyDescent="0.2">
      <c r="A2" s="205" t="s">
        <v>42</v>
      </c>
      <c r="B2" s="206" t="str">
        <f>'[2]Original Items Condensed'!C8</f>
        <v>Code Number</v>
      </c>
      <c r="C2" s="206" t="s">
        <v>41</v>
      </c>
      <c r="D2" s="207" t="s">
        <v>40</v>
      </c>
      <c r="E2" s="207" t="s">
        <v>39</v>
      </c>
      <c r="F2" s="208" t="s">
        <v>38</v>
      </c>
      <c r="G2" s="209" t="s">
        <v>37</v>
      </c>
    </row>
    <row r="3" spans="1:7" s="25" customFormat="1" ht="24" customHeight="1" x14ac:dyDescent="0.3">
      <c r="A3" s="212">
        <v>1</v>
      </c>
      <c r="B3" s="183" t="s">
        <v>70</v>
      </c>
      <c r="C3" s="184" t="s">
        <v>69</v>
      </c>
      <c r="D3" s="183" t="s">
        <v>63</v>
      </c>
      <c r="E3" s="183">
        <v>52</v>
      </c>
      <c r="F3" s="249"/>
      <c r="G3" s="280">
        <f t="shared" ref="G3:G34" si="0">SUM(E3*F3)</f>
        <v>0</v>
      </c>
    </row>
    <row r="4" spans="1:7" s="25" customFormat="1" ht="24" customHeight="1" x14ac:dyDescent="0.3">
      <c r="A4" s="212">
        <v>2</v>
      </c>
      <c r="B4" s="183" t="s">
        <v>70</v>
      </c>
      <c r="C4" s="184" t="s">
        <v>83</v>
      </c>
      <c r="D4" s="183" t="s">
        <v>63</v>
      </c>
      <c r="E4" s="183">
        <v>502</v>
      </c>
      <c r="F4" s="249"/>
      <c r="G4" s="280">
        <f>SUM(E4*F4)</f>
        <v>0</v>
      </c>
    </row>
    <row r="5" spans="1:7" s="25" customFormat="1" ht="24" customHeight="1" x14ac:dyDescent="0.3">
      <c r="A5" s="212">
        <v>3</v>
      </c>
      <c r="B5" s="183" t="s">
        <v>70</v>
      </c>
      <c r="C5" s="184" t="s">
        <v>58</v>
      </c>
      <c r="D5" s="183" t="s">
        <v>65</v>
      </c>
      <c r="E5" s="183">
        <v>26</v>
      </c>
      <c r="F5" s="249"/>
      <c r="G5" s="280">
        <f t="shared" si="0"/>
        <v>0</v>
      </c>
    </row>
    <row r="6" spans="1:7" s="25" customFormat="1" ht="24" customHeight="1" x14ac:dyDescent="0.3">
      <c r="A6" s="212">
        <v>4</v>
      </c>
      <c r="B6" s="183" t="s">
        <v>70</v>
      </c>
      <c r="C6" s="184" t="s">
        <v>84</v>
      </c>
      <c r="D6" s="183" t="s">
        <v>65</v>
      </c>
      <c r="E6" s="183">
        <v>159</v>
      </c>
      <c r="F6" s="249"/>
      <c r="G6" s="280">
        <f t="shared" si="0"/>
        <v>0</v>
      </c>
    </row>
    <row r="7" spans="1:7" s="25" customFormat="1" ht="24" customHeight="1" x14ac:dyDescent="0.3">
      <c r="A7" s="212">
        <v>5</v>
      </c>
      <c r="B7" s="183">
        <v>44000300</v>
      </c>
      <c r="C7" s="184" t="s">
        <v>59</v>
      </c>
      <c r="D7" s="183" t="s">
        <v>149</v>
      </c>
      <c r="E7" s="183">
        <v>94</v>
      </c>
      <c r="F7" s="249"/>
      <c r="G7" s="280">
        <f t="shared" si="0"/>
        <v>0</v>
      </c>
    </row>
    <row r="8" spans="1:7" s="25" customFormat="1" ht="24" customHeight="1" x14ac:dyDescent="0.3">
      <c r="A8" s="212">
        <v>6</v>
      </c>
      <c r="B8" s="183">
        <v>44000500</v>
      </c>
      <c r="C8" s="184" t="s">
        <v>60</v>
      </c>
      <c r="D8" s="183" t="s">
        <v>149</v>
      </c>
      <c r="E8" s="183">
        <v>114</v>
      </c>
      <c r="F8" s="249"/>
      <c r="G8" s="280">
        <f t="shared" si="0"/>
        <v>0</v>
      </c>
    </row>
    <row r="9" spans="1:7" s="25" customFormat="1" ht="24" customHeight="1" x14ac:dyDescent="0.3">
      <c r="A9" s="212">
        <v>7</v>
      </c>
      <c r="B9" s="183">
        <v>44000600</v>
      </c>
      <c r="C9" s="184" t="s">
        <v>85</v>
      </c>
      <c r="D9" s="183" t="s">
        <v>68</v>
      </c>
      <c r="E9" s="183">
        <v>144</v>
      </c>
      <c r="F9" s="249"/>
      <c r="G9" s="280">
        <f t="shared" si="0"/>
        <v>0</v>
      </c>
    </row>
    <row r="10" spans="1:7" s="25" customFormat="1" ht="24" customHeight="1" x14ac:dyDescent="0.3">
      <c r="A10" s="212">
        <v>8</v>
      </c>
      <c r="B10" s="183" t="s">
        <v>70</v>
      </c>
      <c r="C10" s="184" t="s">
        <v>86</v>
      </c>
      <c r="D10" s="183" t="s">
        <v>65</v>
      </c>
      <c r="E10" s="183">
        <v>1068</v>
      </c>
      <c r="F10" s="249"/>
      <c r="G10" s="280">
        <f t="shared" si="0"/>
        <v>0</v>
      </c>
    </row>
    <row r="11" spans="1:7" s="25" customFormat="1" ht="24" customHeight="1" x14ac:dyDescent="0.3">
      <c r="A11" s="212">
        <v>9</v>
      </c>
      <c r="B11" s="183" t="s">
        <v>70</v>
      </c>
      <c r="C11" s="184" t="s">
        <v>87</v>
      </c>
      <c r="D11" s="183" t="s">
        <v>68</v>
      </c>
      <c r="E11" s="183">
        <v>1867</v>
      </c>
      <c r="F11" s="249"/>
      <c r="G11" s="280">
        <f t="shared" si="0"/>
        <v>0</v>
      </c>
    </row>
    <row r="12" spans="1:7" s="25" customFormat="1" ht="24" customHeight="1" x14ac:dyDescent="0.3">
      <c r="A12" s="212">
        <v>10</v>
      </c>
      <c r="B12" s="183" t="s">
        <v>70</v>
      </c>
      <c r="C12" s="184" t="s">
        <v>57</v>
      </c>
      <c r="D12" s="183" t="s">
        <v>65</v>
      </c>
      <c r="E12" s="183">
        <v>84</v>
      </c>
      <c r="F12" s="249"/>
      <c r="G12" s="280">
        <f t="shared" si="0"/>
        <v>0</v>
      </c>
    </row>
    <row r="13" spans="1:7" s="25" customFormat="1" ht="24" customHeight="1" x14ac:dyDescent="0.3">
      <c r="A13" s="212">
        <v>11</v>
      </c>
      <c r="B13" s="183">
        <v>31101100</v>
      </c>
      <c r="C13" s="184" t="s">
        <v>88</v>
      </c>
      <c r="D13" s="183" t="s">
        <v>63</v>
      </c>
      <c r="E13" s="183">
        <v>255</v>
      </c>
      <c r="F13" s="249"/>
      <c r="G13" s="280">
        <f t="shared" si="0"/>
        <v>0</v>
      </c>
    </row>
    <row r="14" spans="1:7" s="25" customFormat="1" ht="24" customHeight="1" x14ac:dyDescent="0.3">
      <c r="A14" s="212">
        <v>12</v>
      </c>
      <c r="B14" s="183">
        <v>20800150</v>
      </c>
      <c r="C14" s="184" t="s">
        <v>53</v>
      </c>
      <c r="D14" s="183" t="s">
        <v>63</v>
      </c>
      <c r="E14" s="183">
        <v>0</v>
      </c>
      <c r="F14" s="249"/>
      <c r="G14" s="280">
        <f t="shared" si="0"/>
        <v>0</v>
      </c>
    </row>
    <row r="15" spans="1:7" s="25" customFormat="1" ht="24" customHeight="1" x14ac:dyDescent="0.3">
      <c r="A15" s="212">
        <v>13</v>
      </c>
      <c r="B15" s="183" t="s">
        <v>70</v>
      </c>
      <c r="C15" s="184" t="s">
        <v>150</v>
      </c>
      <c r="D15" s="183" t="s">
        <v>63</v>
      </c>
      <c r="E15" s="183">
        <v>0</v>
      </c>
      <c r="F15" s="249"/>
      <c r="G15" s="280">
        <f t="shared" si="0"/>
        <v>0</v>
      </c>
    </row>
    <row r="16" spans="1:7" s="25" customFormat="1" ht="24" customHeight="1" x14ac:dyDescent="0.3">
      <c r="A16" s="212">
        <v>14</v>
      </c>
      <c r="B16" s="183" t="s">
        <v>70</v>
      </c>
      <c r="C16" s="184" t="s">
        <v>151</v>
      </c>
      <c r="D16" s="183" t="s">
        <v>63</v>
      </c>
      <c r="E16" s="183">
        <v>0</v>
      </c>
      <c r="F16" s="249"/>
      <c r="G16" s="280">
        <f t="shared" si="0"/>
        <v>0</v>
      </c>
    </row>
    <row r="17" spans="1:7" s="25" customFormat="1" ht="24" customHeight="1" x14ac:dyDescent="0.3">
      <c r="A17" s="212">
        <v>15</v>
      </c>
      <c r="B17" s="183" t="s">
        <v>70</v>
      </c>
      <c r="C17" s="184" t="s">
        <v>56</v>
      </c>
      <c r="D17" s="183" t="s">
        <v>67</v>
      </c>
      <c r="E17" s="183">
        <v>50</v>
      </c>
      <c r="F17" s="249"/>
      <c r="G17" s="280">
        <f t="shared" si="0"/>
        <v>0</v>
      </c>
    </row>
    <row r="18" spans="1:7" s="25" customFormat="1" ht="24" customHeight="1" x14ac:dyDescent="0.3">
      <c r="A18" s="212">
        <v>16</v>
      </c>
      <c r="B18" s="183">
        <v>35300300</v>
      </c>
      <c r="C18" s="184" t="s">
        <v>152</v>
      </c>
      <c r="D18" s="183" t="s">
        <v>65</v>
      </c>
      <c r="E18" s="183">
        <v>10</v>
      </c>
      <c r="F18" s="249"/>
      <c r="G18" s="280">
        <f t="shared" si="0"/>
        <v>0</v>
      </c>
    </row>
    <row r="19" spans="1:7" s="25" customFormat="1" ht="24" customHeight="1" x14ac:dyDescent="0.3">
      <c r="A19" s="212">
        <v>17</v>
      </c>
      <c r="B19" s="183" t="s">
        <v>70</v>
      </c>
      <c r="C19" s="184" t="s">
        <v>153</v>
      </c>
      <c r="D19" s="183" t="s">
        <v>65</v>
      </c>
      <c r="E19" s="183">
        <v>24</v>
      </c>
      <c r="F19" s="249"/>
      <c r="G19" s="280">
        <f t="shared" si="0"/>
        <v>0</v>
      </c>
    </row>
    <row r="20" spans="1:7" s="25" customFormat="1" ht="24" customHeight="1" x14ac:dyDescent="0.3">
      <c r="A20" s="212">
        <v>18</v>
      </c>
      <c r="B20" s="183" t="s">
        <v>70</v>
      </c>
      <c r="C20" s="184" t="s">
        <v>154</v>
      </c>
      <c r="D20" s="183" t="s">
        <v>65</v>
      </c>
      <c r="E20" s="183">
        <v>1068</v>
      </c>
      <c r="F20" s="249"/>
      <c r="G20" s="280">
        <f t="shared" si="0"/>
        <v>0</v>
      </c>
    </row>
    <row r="21" spans="1:7" s="25" customFormat="1" ht="24" customHeight="1" x14ac:dyDescent="0.3">
      <c r="A21" s="212">
        <v>19</v>
      </c>
      <c r="B21" s="183" t="s">
        <v>70</v>
      </c>
      <c r="C21" s="184" t="s">
        <v>155</v>
      </c>
      <c r="D21" s="183" t="s">
        <v>65</v>
      </c>
      <c r="E21" s="183">
        <v>71</v>
      </c>
      <c r="F21" s="249"/>
      <c r="G21" s="280">
        <f t="shared" si="0"/>
        <v>0</v>
      </c>
    </row>
    <row r="22" spans="1:7" s="25" customFormat="1" ht="24" customHeight="1" x14ac:dyDescent="0.3">
      <c r="A22" s="212">
        <v>20</v>
      </c>
      <c r="B22" s="183" t="s">
        <v>70</v>
      </c>
      <c r="C22" s="184" t="s">
        <v>156</v>
      </c>
      <c r="D22" s="183" t="s">
        <v>68</v>
      </c>
      <c r="E22" s="183">
        <v>1867</v>
      </c>
      <c r="F22" s="249"/>
      <c r="G22" s="280">
        <f t="shared" si="0"/>
        <v>0</v>
      </c>
    </row>
    <row r="23" spans="1:7" s="25" customFormat="1" ht="24" customHeight="1" x14ac:dyDescent="0.3">
      <c r="A23" s="212">
        <v>21</v>
      </c>
      <c r="B23" s="183" t="s">
        <v>70</v>
      </c>
      <c r="C23" s="184" t="s">
        <v>157</v>
      </c>
      <c r="D23" s="183" t="s">
        <v>68</v>
      </c>
      <c r="E23" s="183">
        <v>768</v>
      </c>
      <c r="F23" s="249"/>
      <c r="G23" s="280">
        <f t="shared" si="0"/>
        <v>0</v>
      </c>
    </row>
    <row r="24" spans="1:7" s="25" customFormat="1" ht="24" customHeight="1" x14ac:dyDescent="0.3">
      <c r="A24" s="212">
        <v>22</v>
      </c>
      <c r="B24" s="183" t="s">
        <v>70</v>
      </c>
      <c r="C24" s="184" t="s">
        <v>158</v>
      </c>
      <c r="D24" s="183" t="s">
        <v>68</v>
      </c>
      <c r="E24" s="183">
        <v>0</v>
      </c>
      <c r="F24" s="249"/>
      <c r="G24" s="280">
        <f t="shared" si="0"/>
        <v>0</v>
      </c>
    </row>
    <row r="25" spans="1:7" s="25" customFormat="1" ht="24" customHeight="1" x14ac:dyDescent="0.3">
      <c r="A25" s="212">
        <v>23</v>
      </c>
      <c r="B25" s="183" t="s">
        <v>70</v>
      </c>
      <c r="C25" s="184" t="s">
        <v>89</v>
      </c>
      <c r="D25" s="183" t="s">
        <v>68</v>
      </c>
      <c r="E25" s="183">
        <v>51</v>
      </c>
      <c r="F25" s="249"/>
      <c r="G25" s="280">
        <f t="shared" si="0"/>
        <v>0</v>
      </c>
    </row>
    <row r="26" spans="1:7" s="25" customFormat="1" ht="24" customHeight="1" x14ac:dyDescent="0.3">
      <c r="A26" s="212">
        <v>24</v>
      </c>
      <c r="B26" s="183" t="s">
        <v>70</v>
      </c>
      <c r="C26" s="184" t="s">
        <v>90</v>
      </c>
      <c r="D26" s="183" t="s">
        <v>68</v>
      </c>
      <c r="E26" s="183">
        <v>93</v>
      </c>
      <c r="F26" s="249"/>
      <c r="G26" s="280">
        <f t="shared" si="0"/>
        <v>0</v>
      </c>
    </row>
    <row r="27" spans="1:7" s="25" customFormat="1" ht="24" customHeight="1" x14ac:dyDescent="0.3">
      <c r="A27" s="212">
        <v>25</v>
      </c>
      <c r="B27" s="183" t="s">
        <v>70</v>
      </c>
      <c r="C27" s="184" t="s">
        <v>159</v>
      </c>
      <c r="D27" s="183" t="s">
        <v>68</v>
      </c>
      <c r="E27" s="183">
        <v>30</v>
      </c>
      <c r="F27" s="249"/>
      <c r="G27" s="280">
        <f t="shared" si="0"/>
        <v>0</v>
      </c>
    </row>
    <row r="28" spans="1:7" s="25" customFormat="1" ht="24" customHeight="1" x14ac:dyDescent="0.3">
      <c r="A28" s="212">
        <v>26</v>
      </c>
      <c r="B28" s="183" t="s">
        <v>70</v>
      </c>
      <c r="C28" s="184" t="s">
        <v>160</v>
      </c>
      <c r="D28" s="183" t="s">
        <v>64</v>
      </c>
      <c r="E28" s="183">
        <v>179</v>
      </c>
      <c r="F28" s="249"/>
      <c r="G28" s="280">
        <f t="shared" si="0"/>
        <v>0</v>
      </c>
    </row>
    <row r="29" spans="1:7" s="25" customFormat="1" ht="24" customHeight="1" x14ac:dyDescent="0.3">
      <c r="A29" s="212">
        <v>27</v>
      </c>
      <c r="B29" s="183" t="s">
        <v>70</v>
      </c>
      <c r="C29" s="184" t="s">
        <v>161</v>
      </c>
      <c r="D29" s="183" t="s">
        <v>68</v>
      </c>
      <c r="E29" s="183">
        <v>0</v>
      </c>
      <c r="F29" s="249"/>
      <c r="G29" s="280">
        <f t="shared" si="0"/>
        <v>0</v>
      </c>
    </row>
    <row r="30" spans="1:7" s="25" customFormat="1" ht="24" customHeight="1" x14ac:dyDescent="0.3">
      <c r="A30" s="212">
        <v>28</v>
      </c>
      <c r="B30" s="183" t="s">
        <v>70</v>
      </c>
      <c r="C30" s="184" t="s">
        <v>91</v>
      </c>
      <c r="D30" s="183" t="s">
        <v>68</v>
      </c>
      <c r="E30" s="183">
        <v>0</v>
      </c>
      <c r="F30" s="249"/>
      <c r="G30" s="280">
        <f t="shared" si="0"/>
        <v>0</v>
      </c>
    </row>
    <row r="31" spans="1:7" s="25" customFormat="1" ht="24" customHeight="1" x14ac:dyDescent="0.3">
      <c r="A31" s="212">
        <v>29</v>
      </c>
      <c r="B31" s="183">
        <v>40600290</v>
      </c>
      <c r="C31" s="184" t="s">
        <v>54</v>
      </c>
      <c r="D31" s="183" t="s">
        <v>66</v>
      </c>
      <c r="E31" s="183">
        <v>51</v>
      </c>
      <c r="F31" s="249"/>
      <c r="G31" s="280">
        <f t="shared" si="0"/>
        <v>0</v>
      </c>
    </row>
    <row r="32" spans="1:7" s="25" customFormat="1" ht="24" customHeight="1" x14ac:dyDescent="0.3">
      <c r="A32" s="212">
        <v>30</v>
      </c>
      <c r="B32" s="183" t="s">
        <v>70</v>
      </c>
      <c r="C32" s="184" t="s">
        <v>162</v>
      </c>
      <c r="D32" s="183" t="s">
        <v>67</v>
      </c>
      <c r="E32" s="183">
        <v>10</v>
      </c>
      <c r="F32" s="249"/>
      <c r="G32" s="280">
        <f t="shared" si="0"/>
        <v>0</v>
      </c>
    </row>
    <row r="33" spans="1:7" s="25" customFormat="1" ht="24" customHeight="1" x14ac:dyDescent="0.3">
      <c r="A33" s="212">
        <v>31</v>
      </c>
      <c r="B33" s="183" t="s">
        <v>70</v>
      </c>
      <c r="C33" s="184" t="s">
        <v>163</v>
      </c>
      <c r="D33" s="183" t="s">
        <v>67</v>
      </c>
      <c r="E33" s="183">
        <v>3</v>
      </c>
      <c r="F33" s="249"/>
      <c r="G33" s="280">
        <f t="shared" si="0"/>
        <v>0</v>
      </c>
    </row>
    <row r="34" spans="1:7" s="25" customFormat="1" ht="24" customHeight="1" x14ac:dyDescent="0.3">
      <c r="A34" s="212">
        <v>32</v>
      </c>
      <c r="B34" s="183" t="s">
        <v>70</v>
      </c>
      <c r="C34" s="184" t="s">
        <v>164</v>
      </c>
      <c r="D34" s="183" t="s">
        <v>67</v>
      </c>
      <c r="E34" s="183">
        <v>0</v>
      </c>
      <c r="F34" s="249"/>
      <c r="G34" s="280">
        <f t="shared" si="0"/>
        <v>0</v>
      </c>
    </row>
    <row r="35" spans="1:7" s="25" customFormat="1" ht="24" customHeight="1" x14ac:dyDescent="0.3">
      <c r="A35" s="212">
        <v>33</v>
      </c>
      <c r="B35" s="183">
        <v>60600605</v>
      </c>
      <c r="C35" s="184" t="s">
        <v>55</v>
      </c>
      <c r="D35" s="183" t="s">
        <v>149</v>
      </c>
      <c r="E35" s="183">
        <v>94</v>
      </c>
      <c r="F35" s="249"/>
      <c r="G35" s="280">
        <f t="shared" ref="G35:G62" si="1">SUM(E35*F35)</f>
        <v>0</v>
      </c>
    </row>
    <row r="36" spans="1:7" s="25" customFormat="1" ht="24" customHeight="1" x14ac:dyDescent="0.3">
      <c r="A36" s="212">
        <v>34</v>
      </c>
      <c r="B36" s="183" t="s">
        <v>70</v>
      </c>
      <c r="C36" s="184" t="s">
        <v>92</v>
      </c>
      <c r="D36" s="183" t="s">
        <v>149</v>
      </c>
      <c r="E36" s="183">
        <v>71</v>
      </c>
      <c r="F36" s="249"/>
      <c r="G36" s="280">
        <f t="shared" si="1"/>
        <v>0</v>
      </c>
    </row>
    <row r="37" spans="1:7" s="25" customFormat="1" ht="24" customHeight="1" x14ac:dyDescent="0.3">
      <c r="A37" s="212">
        <v>35</v>
      </c>
      <c r="B37" s="183" t="s">
        <v>70</v>
      </c>
      <c r="C37" s="184" t="s">
        <v>93</v>
      </c>
      <c r="D37" s="183" t="s">
        <v>149</v>
      </c>
      <c r="E37" s="183">
        <v>44</v>
      </c>
      <c r="F37" s="249"/>
      <c r="G37" s="280">
        <f t="shared" si="1"/>
        <v>0</v>
      </c>
    </row>
    <row r="38" spans="1:7" s="25" customFormat="1" ht="24" customHeight="1" x14ac:dyDescent="0.3">
      <c r="A38" s="212">
        <v>36</v>
      </c>
      <c r="B38" s="183" t="s">
        <v>70</v>
      </c>
      <c r="C38" s="184" t="s">
        <v>95</v>
      </c>
      <c r="D38" s="183" t="s">
        <v>64</v>
      </c>
      <c r="E38" s="183">
        <v>0</v>
      </c>
      <c r="F38" s="249"/>
      <c r="G38" s="280">
        <f t="shared" si="1"/>
        <v>0</v>
      </c>
    </row>
    <row r="39" spans="1:7" s="25" customFormat="1" ht="24" customHeight="1" x14ac:dyDescent="0.3">
      <c r="A39" s="212">
        <v>37</v>
      </c>
      <c r="B39" s="183" t="s">
        <v>70</v>
      </c>
      <c r="C39" s="184" t="s">
        <v>94</v>
      </c>
      <c r="D39" s="183" t="s">
        <v>64</v>
      </c>
      <c r="E39" s="183">
        <v>0</v>
      </c>
      <c r="F39" s="249"/>
      <c r="G39" s="280">
        <f t="shared" si="1"/>
        <v>0</v>
      </c>
    </row>
    <row r="40" spans="1:7" s="25" customFormat="1" ht="24" customHeight="1" x14ac:dyDescent="0.3">
      <c r="A40" s="212">
        <v>38</v>
      </c>
      <c r="B40" s="183" t="s">
        <v>70</v>
      </c>
      <c r="C40" s="184" t="s">
        <v>165</v>
      </c>
      <c r="D40" s="183" t="s">
        <v>64</v>
      </c>
      <c r="E40" s="183">
        <v>0</v>
      </c>
      <c r="F40" s="249"/>
      <c r="G40" s="280">
        <f t="shared" si="1"/>
        <v>0</v>
      </c>
    </row>
    <row r="41" spans="1:7" s="25" customFormat="1" ht="24" customHeight="1" x14ac:dyDescent="0.3">
      <c r="A41" s="212">
        <v>39</v>
      </c>
      <c r="B41" s="183" t="s">
        <v>70</v>
      </c>
      <c r="C41" s="184" t="s">
        <v>61</v>
      </c>
      <c r="D41" s="183" t="s">
        <v>64</v>
      </c>
      <c r="E41" s="183">
        <v>0</v>
      </c>
      <c r="F41" s="249"/>
      <c r="G41" s="280">
        <f t="shared" si="1"/>
        <v>0</v>
      </c>
    </row>
    <row r="42" spans="1:7" s="25" customFormat="1" ht="24" customHeight="1" x14ac:dyDescent="0.3">
      <c r="A42" s="212">
        <v>40</v>
      </c>
      <c r="B42" s="183" t="s">
        <v>70</v>
      </c>
      <c r="C42" s="184" t="s">
        <v>71</v>
      </c>
      <c r="D42" s="183" t="s">
        <v>64</v>
      </c>
      <c r="E42" s="183">
        <v>0</v>
      </c>
      <c r="F42" s="249"/>
      <c r="G42" s="280">
        <f t="shared" si="1"/>
        <v>0</v>
      </c>
    </row>
    <row r="43" spans="1:7" s="25" customFormat="1" ht="24" customHeight="1" x14ac:dyDescent="0.3">
      <c r="A43" s="212">
        <v>41</v>
      </c>
      <c r="B43" s="183" t="s">
        <v>70</v>
      </c>
      <c r="C43" s="184" t="s">
        <v>96</v>
      </c>
      <c r="D43" s="183" t="s">
        <v>149</v>
      </c>
      <c r="E43" s="183">
        <v>0</v>
      </c>
      <c r="F43" s="249"/>
      <c r="G43" s="280">
        <f t="shared" si="1"/>
        <v>0</v>
      </c>
    </row>
    <row r="44" spans="1:7" s="25" customFormat="1" ht="24" customHeight="1" x14ac:dyDescent="0.3">
      <c r="A44" s="212">
        <v>42</v>
      </c>
      <c r="B44" s="183" t="s">
        <v>70</v>
      </c>
      <c r="C44" s="184" t="s">
        <v>97</v>
      </c>
      <c r="D44" s="183" t="s">
        <v>149</v>
      </c>
      <c r="E44" s="183">
        <v>0</v>
      </c>
      <c r="F44" s="249"/>
      <c r="G44" s="280">
        <f t="shared" si="1"/>
        <v>0</v>
      </c>
    </row>
    <row r="45" spans="1:7" s="25" customFormat="1" ht="24" customHeight="1" x14ac:dyDescent="0.3">
      <c r="A45" s="212">
        <v>43</v>
      </c>
      <c r="B45" s="183" t="s">
        <v>70</v>
      </c>
      <c r="C45" s="184" t="s">
        <v>166</v>
      </c>
      <c r="D45" s="183" t="s">
        <v>149</v>
      </c>
      <c r="E45" s="183">
        <v>0</v>
      </c>
      <c r="F45" s="249"/>
      <c r="G45" s="280">
        <f t="shared" si="1"/>
        <v>0</v>
      </c>
    </row>
    <row r="46" spans="1:7" s="25" customFormat="1" ht="24" customHeight="1" x14ac:dyDescent="0.3">
      <c r="A46" s="212">
        <v>44</v>
      </c>
      <c r="B46" s="183" t="s">
        <v>70</v>
      </c>
      <c r="C46" s="184" t="s">
        <v>98</v>
      </c>
      <c r="D46" s="183" t="s">
        <v>149</v>
      </c>
      <c r="E46" s="183">
        <v>0</v>
      </c>
      <c r="F46" s="249"/>
      <c r="G46" s="280">
        <f t="shared" si="1"/>
        <v>0</v>
      </c>
    </row>
    <row r="47" spans="1:7" s="25" customFormat="1" ht="24" customHeight="1" x14ac:dyDescent="0.3">
      <c r="A47" s="212">
        <v>45</v>
      </c>
      <c r="B47" s="183" t="s">
        <v>70</v>
      </c>
      <c r="C47" s="184" t="s">
        <v>167</v>
      </c>
      <c r="D47" s="183" t="s">
        <v>149</v>
      </c>
      <c r="E47" s="183">
        <v>0</v>
      </c>
      <c r="F47" s="249"/>
      <c r="G47" s="280">
        <f t="shared" si="1"/>
        <v>0</v>
      </c>
    </row>
    <row r="48" spans="1:7" s="25" customFormat="1" ht="24" customHeight="1" x14ac:dyDescent="0.3">
      <c r="A48" s="212">
        <v>46</v>
      </c>
      <c r="B48" s="183" t="s">
        <v>70</v>
      </c>
      <c r="C48" s="184" t="s">
        <v>99</v>
      </c>
      <c r="D48" s="183" t="s">
        <v>149</v>
      </c>
      <c r="E48" s="183">
        <v>0</v>
      </c>
      <c r="F48" s="249"/>
      <c r="G48" s="280">
        <f t="shared" si="1"/>
        <v>0</v>
      </c>
    </row>
    <row r="49" spans="1:7" s="25" customFormat="1" ht="24" customHeight="1" x14ac:dyDescent="0.3">
      <c r="A49" s="212">
        <v>47</v>
      </c>
      <c r="B49" s="183" t="s">
        <v>70</v>
      </c>
      <c r="C49" s="184" t="s">
        <v>168</v>
      </c>
      <c r="D49" s="183" t="s">
        <v>149</v>
      </c>
      <c r="E49" s="183">
        <v>0</v>
      </c>
      <c r="F49" s="249"/>
      <c r="G49" s="280">
        <f t="shared" si="1"/>
        <v>0</v>
      </c>
    </row>
    <row r="50" spans="1:7" s="25" customFormat="1" ht="24" customHeight="1" x14ac:dyDescent="0.3">
      <c r="A50" s="212">
        <v>48</v>
      </c>
      <c r="B50" s="183" t="s">
        <v>70</v>
      </c>
      <c r="C50" s="184" t="s">
        <v>169</v>
      </c>
      <c r="D50" s="183" t="s">
        <v>64</v>
      </c>
      <c r="E50" s="183">
        <v>0</v>
      </c>
      <c r="F50" s="249"/>
      <c r="G50" s="280">
        <f t="shared" si="1"/>
        <v>0</v>
      </c>
    </row>
    <row r="51" spans="1:7" s="25" customFormat="1" ht="24" customHeight="1" x14ac:dyDescent="0.3">
      <c r="A51" s="212">
        <v>49</v>
      </c>
      <c r="B51" s="183" t="s">
        <v>70</v>
      </c>
      <c r="C51" s="184" t="s">
        <v>170</v>
      </c>
      <c r="D51" s="183" t="s">
        <v>149</v>
      </c>
      <c r="E51" s="183">
        <v>0</v>
      </c>
      <c r="F51" s="249"/>
      <c r="G51" s="280">
        <f t="shared" si="1"/>
        <v>0</v>
      </c>
    </row>
    <row r="52" spans="1:7" s="25" customFormat="1" ht="24" customHeight="1" x14ac:dyDescent="0.3">
      <c r="A52" s="212">
        <v>50</v>
      </c>
      <c r="B52" s="183" t="s">
        <v>70</v>
      </c>
      <c r="C52" s="184" t="s">
        <v>62</v>
      </c>
      <c r="D52" s="183" t="s">
        <v>64</v>
      </c>
      <c r="E52" s="183">
        <v>0</v>
      </c>
      <c r="F52" s="249"/>
      <c r="G52" s="280">
        <f t="shared" si="1"/>
        <v>0</v>
      </c>
    </row>
    <row r="53" spans="1:7" s="25" customFormat="1" ht="24" customHeight="1" x14ac:dyDescent="0.3">
      <c r="A53" s="212">
        <v>51</v>
      </c>
      <c r="B53" s="183" t="s">
        <v>70</v>
      </c>
      <c r="C53" s="184" t="s">
        <v>171</v>
      </c>
      <c r="D53" s="183" t="s">
        <v>64</v>
      </c>
      <c r="E53" s="183">
        <v>0</v>
      </c>
      <c r="F53" s="249"/>
      <c r="G53" s="280">
        <f t="shared" si="1"/>
        <v>0</v>
      </c>
    </row>
    <row r="54" spans="1:7" s="25" customFormat="1" ht="24" customHeight="1" x14ac:dyDescent="0.3">
      <c r="A54" s="212">
        <v>52</v>
      </c>
      <c r="B54" s="183" t="s">
        <v>70</v>
      </c>
      <c r="C54" s="184" t="s">
        <v>172</v>
      </c>
      <c r="D54" s="183" t="s">
        <v>149</v>
      </c>
      <c r="E54" s="183">
        <v>0</v>
      </c>
      <c r="F54" s="249"/>
      <c r="G54" s="280">
        <f t="shared" si="1"/>
        <v>0</v>
      </c>
    </row>
    <row r="55" spans="1:7" s="25" customFormat="1" ht="24" customHeight="1" x14ac:dyDescent="0.3">
      <c r="A55" s="212">
        <v>53</v>
      </c>
      <c r="B55" s="183" t="s">
        <v>70</v>
      </c>
      <c r="C55" s="184" t="s">
        <v>100</v>
      </c>
      <c r="D55" s="183" t="s">
        <v>64</v>
      </c>
      <c r="E55" s="183">
        <v>0</v>
      </c>
      <c r="F55" s="249"/>
      <c r="G55" s="280">
        <f t="shared" si="1"/>
        <v>0</v>
      </c>
    </row>
    <row r="56" spans="1:7" s="25" customFormat="1" ht="24" customHeight="1" x14ac:dyDescent="0.3">
      <c r="A56" s="212">
        <v>54</v>
      </c>
      <c r="B56" s="183">
        <v>60100085</v>
      </c>
      <c r="C56" s="184" t="s">
        <v>101</v>
      </c>
      <c r="D56" s="183" t="s">
        <v>65</v>
      </c>
      <c r="E56" s="183">
        <v>0</v>
      </c>
      <c r="F56" s="249"/>
      <c r="G56" s="280">
        <f t="shared" si="1"/>
        <v>0</v>
      </c>
    </row>
    <row r="57" spans="1:7" s="25" customFormat="1" ht="24" customHeight="1" x14ac:dyDescent="0.3">
      <c r="A57" s="212">
        <v>55</v>
      </c>
      <c r="B57" s="183" t="s">
        <v>70</v>
      </c>
      <c r="C57" s="184" t="s">
        <v>102</v>
      </c>
      <c r="D57" s="183" t="s">
        <v>63</v>
      </c>
      <c r="E57" s="183">
        <v>7</v>
      </c>
      <c r="F57" s="249"/>
      <c r="G57" s="280">
        <f t="shared" si="1"/>
        <v>0</v>
      </c>
    </row>
    <row r="58" spans="1:7" s="25" customFormat="1" ht="24" customHeight="1" x14ac:dyDescent="0.3">
      <c r="A58" s="212">
        <v>56</v>
      </c>
      <c r="B58" s="183" t="s">
        <v>70</v>
      </c>
      <c r="C58" s="184" t="s">
        <v>173</v>
      </c>
      <c r="D58" s="183" t="s">
        <v>65</v>
      </c>
      <c r="E58" s="183">
        <v>17</v>
      </c>
      <c r="F58" s="249"/>
      <c r="G58" s="280">
        <f t="shared" si="1"/>
        <v>0</v>
      </c>
    </row>
    <row r="59" spans="1:7" s="25" customFormat="1" ht="24" customHeight="1" x14ac:dyDescent="0.3">
      <c r="A59" s="212">
        <v>57</v>
      </c>
      <c r="B59" s="183" t="s">
        <v>70</v>
      </c>
      <c r="C59" s="184" t="s">
        <v>174</v>
      </c>
      <c r="D59" s="183" t="s">
        <v>68</v>
      </c>
      <c r="E59" s="183">
        <v>64</v>
      </c>
      <c r="F59" s="249"/>
      <c r="G59" s="280">
        <f t="shared" si="1"/>
        <v>0</v>
      </c>
    </row>
    <row r="60" spans="1:7" s="25" customFormat="1" ht="24" customHeight="1" x14ac:dyDescent="0.3">
      <c r="A60" s="212">
        <v>58</v>
      </c>
      <c r="B60" s="183" t="s">
        <v>70</v>
      </c>
      <c r="C60" s="184" t="s">
        <v>103</v>
      </c>
      <c r="D60" s="183" t="s">
        <v>64</v>
      </c>
      <c r="E60" s="183">
        <v>2</v>
      </c>
      <c r="F60" s="249"/>
      <c r="G60" s="280">
        <f t="shared" si="1"/>
        <v>0</v>
      </c>
    </row>
    <row r="61" spans="1:7" s="25" customFormat="1" ht="24" customHeight="1" x14ac:dyDescent="0.3">
      <c r="A61" s="212">
        <v>59</v>
      </c>
      <c r="B61" s="183" t="s">
        <v>70</v>
      </c>
      <c r="C61" s="184" t="s">
        <v>104</v>
      </c>
      <c r="D61" s="183" t="s">
        <v>64</v>
      </c>
      <c r="E61" s="183">
        <v>0</v>
      </c>
      <c r="F61" s="249"/>
      <c r="G61" s="280">
        <f t="shared" si="1"/>
        <v>0</v>
      </c>
    </row>
    <row r="62" spans="1:7" s="25" customFormat="1" ht="24" customHeight="1" x14ac:dyDescent="0.3">
      <c r="A62" s="212">
        <v>60</v>
      </c>
      <c r="B62" s="183" t="s">
        <v>175</v>
      </c>
      <c r="C62" s="184" t="s">
        <v>176</v>
      </c>
      <c r="D62" s="183" t="s">
        <v>68</v>
      </c>
      <c r="E62" s="183">
        <v>0</v>
      </c>
      <c r="F62" s="249"/>
      <c r="G62" s="280">
        <f t="shared" si="1"/>
        <v>0</v>
      </c>
    </row>
    <row r="63" spans="1:7" ht="24" customHeight="1" thickBot="1" x14ac:dyDescent="0.35">
      <c r="A63" s="210">
        <v>61</v>
      </c>
      <c r="B63" s="389" t="s">
        <v>132</v>
      </c>
      <c r="C63" s="389"/>
      <c r="D63" s="389"/>
      <c r="E63" s="389"/>
      <c r="F63" s="389"/>
      <c r="G63" s="211">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W9kRMA180U8Ngmsw6meRKL2dVxCq3Ad+KLPP6JGU3SlhtQmFoZ7aGLR2yS4oMIhQoOPK97pYS2sCeE/8lgLGOQ==" saltValue="Lv8j5gRt8J/u3KD2LRcdQw=="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601E-72FF-4681-AF54-82C2BE0ACE21}">
  <sheetPr>
    <tabColor theme="0" tint="-0.499984740745262"/>
  </sheetPr>
  <dimension ref="A1:G65"/>
  <sheetViews>
    <sheetView view="pageBreakPreview" zoomScaleNormal="100" zoomScaleSheetLayoutView="100" workbookViewId="0">
      <selection activeCell="F69" sqref="F69"/>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90" t="s">
        <v>142</v>
      </c>
      <c r="B1" s="391"/>
      <c r="C1" s="391"/>
      <c r="D1" s="391"/>
      <c r="E1" s="391"/>
      <c r="F1" s="391"/>
      <c r="G1" s="392"/>
    </row>
    <row r="2" spans="1:7" s="25" customFormat="1" ht="30" customHeight="1" x14ac:dyDescent="0.2">
      <c r="A2" s="197" t="s">
        <v>42</v>
      </c>
      <c r="B2" s="198" t="str">
        <f>'[2]Original Items Condensed'!C8</f>
        <v>Code Number</v>
      </c>
      <c r="C2" s="198" t="s">
        <v>41</v>
      </c>
      <c r="D2" s="199" t="s">
        <v>40</v>
      </c>
      <c r="E2" s="199" t="s">
        <v>39</v>
      </c>
      <c r="F2" s="200" t="s">
        <v>38</v>
      </c>
      <c r="G2" s="201" t="s">
        <v>37</v>
      </c>
    </row>
    <row r="3" spans="1:7" s="25" customFormat="1" ht="24" customHeight="1" x14ac:dyDescent="0.3">
      <c r="A3" s="204">
        <v>1</v>
      </c>
      <c r="B3" s="185" t="s">
        <v>70</v>
      </c>
      <c r="C3" s="186" t="s">
        <v>69</v>
      </c>
      <c r="D3" s="185" t="s">
        <v>63</v>
      </c>
      <c r="E3" s="185">
        <v>133</v>
      </c>
      <c r="F3" s="248"/>
      <c r="G3" s="280">
        <f t="shared" ref="G3:G34" si="0">SUM(E3*F3)</f>
        <v>0</v>
      </c>
    </row>
    <row r="4" spans="1:7" s="25" customFormat="1" ht="24" customHeight="1" x14ac:dyDescent="0.3">
      <c r="A4" s="204">
        <v>2</v>
      </c>
      <c r="B4" s="185" t="s">
        <v>70</v>
      </c>
      <c r="C4" s="186" t="s">
        <v>83</v>
      </c>
      <c r="D4" s="185" t="s">
        <v>63</v>
      </c>
      <c r="E4" s="185">
        <v>12</v>
      </c>
      <c r="F4" s="248"/>
      <c r="G4" s="280">
        <f t="shared" si="0"/>
        <v>0</v>
      </c>
    </row>
    <row r="5" spans="1:7" s="25" customFormat="1" ht="24" customHeight="1" x14ac:dyDescent="0.3">
      <c r="A5" s="204">
        <v>3</v>
      </c>
      <c r="B5" s="185" t="s">
        <v>70</v>
      </c>
      <c r="C5" s="186" t="s">
        <v>58</v>
      </c>
      <c r="D5" s="185" t="s">
        <v>65</v>
      </c>
      <c r="E5" s="185">
        <v>9</v>
      </c>
      <c r="F5" s="248"/>
      <c r="G5" s="280">
        <f t="shared" si="0"/>
        <v>0</v>
      </c>
    </row>
    <row r="6" spans="1:7" s="25" customFormat="1" ht="24" customHeight="1" x14ac:dyDescent="0.3">
      <c r="A6" s="204">
        <v>4</v>
      </c>
      <c r="B6" s="185" t="s">
        <v>70</v>
      </c>
      <c r="C6" s="186" t="s">
        <v>84</v>
      </c>
      <c r="D6" s="185" t="s">
        <v>65</v>
      </c>
      <c r="E6" s="185">
        <v>96</v>
      </c>
      <c r="F6" s="248"/>
      <c r="G6" s="280">
        <f t="shared" si="0"/>
        <v>0</v>
      </c>
    </row>
    <row r="7" spans="1:7" s="25" customFormat="1" ht="24" customHeight="1" x14ac:dyDescent="0.3">
      <c r="A7" s="204">
        <v>5</v>
      </c>
      <c r="B7" s="185">
        <v>44000300</v>
      </c>
      <c r="C7" s="186" t="s">
        <v>59</v>
      </c>
      <c r="D7" s="185" t="s">
        <v>149</v>
      </c>
      <c r="E7" s="185">
        <v>50</v>
      </c>
      <c r="F7" s="248"/>
      <c r="G7" s="280">
        <f t="shared" si="0"/>
        <v>0</v>
      </c>
    </row>
    <row r="8" spans="1:7" s="25" customFormat="1" ht="24" customHeight="1" x14ac:dyDescent="0.3">
      <c r="A8" s="204">
        <v>6</v>
      </c>
      <c r="B8" s="185">
        <v>44000500</v>
      </c>
      <c r="C8" s="186" t="s">
        <v>60</v>
      </c>
      <c r="D8" s="185" t="s">
        <v>149</v>
      </c>
      <c r="E8" s="185">
        <v>39</v>
      </c>
      <c r="F8" s="248"/>
      <c r="G8" s="280">
        <f t="shared" si="0"/>
        <v>0</v>
      </c>
    </row>
    <row r="9" spans="1:7" s="25" customFormat="1" ht="24" customHeight="1" x14ac:dyDescent="0.3">
      <c r="A9" s="204">
        <v>7</v>
      </c>
      <c r="B9" s="185">
        <v>44000600</v>
      </c>
      <c r="C9" s="186" t="s">
        <v>85</v>
      </c>
      <c r="D9" s="185" t="s">
        <v>68</v>
      </c>
      <c r="E9" s="185">
        <v>149</v>
      </c>
      <c r="F9" s="248"/>
      <c r="G9" s="280">
        <f t="shared" si="0"/>
        <v>0</v>
      </c>
    </row>
    <row r="10" spans="1:7" s="25" customFormat="1" ht="24" customHeight="1" x14ac:dyDescent="0.3">
      <c r="A10" s="204">
        <v>8</v>
      </c>
      <c r="B10" s="185" t="s">
        <v>70</v>
      </c>
      <c r="C10" s="186" t="s">
        <v>86</v>
      </c>
      <c r="D10" s="185" t="s">
        <v>65</v>
      </c>
      <c r="E10" s="185">
        <v>297</v>
      </c>
      <c r="F10" s="248"/>
      <c r="G10" s="280">
        <f t="shared" si="0"/>
        <v>0</v>
      </c>
    </row>
    <row r="11" spans="1:7" s="25" customFormat="1" ht="24" customHeight="1" x14ac:dyDescent="0.3">
      <c r="A11" s="204">
        <v>9</v>
      </c>
      <c r="B11" s="185" t="s">
        <v>70</v>
      </c>
      <c r="C11" s="186" t="s">
        <v>87</v>
      </c>
      <c r="D11" s="185" t="s">
        <v>68</v>
      </c>
      <c r="E11" s="185">
        <v>82</v>
      </c>
      <c r="F11" s="248"/>
      <c r="G11" s="280">
        <f t="shared" si="0"/>
        <v>0</v>
      </c>
    </row>
    <row r="12" spans="1:7" s="25" customFormat="1" ht="24" customHeight="1" x14ac:dyDescent="0.3">
      <c r="A12" s="204">
        <v>10</v>
      </c>
      <c r="B12" s="185" t="s">
        <v>70</v>
      </c>
      <c r="C12" s="186" t="s">
        <v>57</v>
      </c>
      <c r="D12" s="185" t="s">
        <v>65</v>
      </c>
      <c r="E12" s="185">
        <v>4</v>
      </c>
      <c r="F12" s="248"/>
      <c r="G12" s="280">
        <f t="shared" si="0"/>
        <v>0</v>
      </c>
    </row>
    <row r="13" spans="1:7" s="25" customFormat="1" ht="24" customHeight="1" x14ac:dyDescent="0.3">
      <c r="A13" s="204">
        <v>11</v>
      </c>
      <c r="B13" s="185">
        <v>31101100</v>
      </c>
      <c r="C13" s="186" t="s">
        <v>88</v>
      </c>
      <c r="D13" s="185" t="s">
        <v>63</v>
      </c>
      <c r="E13" s="185">
        <v>47</v>
      </c>
      <c r="F13" s="248"/>
      <c r="G13" s="280">
        <f t="shared" si="0"/>
        <v>0</v>
      </c>
    </row>
    <row r="14" spans="1:7" s="25" customFormat="1" ht="24" customHeight="1" x14ac:dyDescent="0.3">
      <c r="A14" s="204">
        <v>12</v>
      </c>
      <c r="B14" s="185">
        <v>20800150</v>
      </c>
      <c r="C14" s="186" t="s">
        <v>53</v>
      </c>
      <c r="D14" s="185" t="s">
        <v>63</v>
      </c>
      <c r="E14" s="185">
        <v>12</v>
      </c>
      <c r="F14" s="248"/>
      <c r="G14" s="280">
        <f t="shared" si="0"/>
        <v>0</v>
      </c>
    </row>
    <row r="15" spans="1:7" s="25" customFormat="1" ht="24" customHeight="1" x14ac:dyDescent="0.3">
      <c r="A15" s="204">
        <v>13</v>
      </c>
      <c r="B15" s="185" t="s">
        <v>70</v>
      </c>
      <c r="C15" s="186" t="s">
        <v>150</v>
      </c>
      <c r="D15" s="185" t="s">
        <v>63</v>
      </c>
      <c r="E15" s="185">
        <v>62</v>
      </c>
      <c r="F15" s="248"/>
      <c r="G15" s="280">
        <f t="shared" si="0"/>
        <v>0</v>
      </c>
    </row>
    <row r="16" spans="1:7" s="25" customFormat="1" ht="24" customHeight="1" x14ac:dyDescent="0.3">
      <c r="A16" s="204">
        <v>14</v>
      </c>
      <c r="B16" s="185" t="s">
        <v>70</v>
      </c>
      <c r="C16" s="186" t="s">
        <v>151</v>
      </c>
      <c r="D16" s="185" t="s">
        <v>63</v>
      </c>
      <c r="E16" s="185">
        <v>4</v>
      </c>
      <c r="F16" s="248"/>
      <c r="G16" s="280">
        <f t="shared" si="0"/>
        <v>0</v>
      </c>
    </row>
    <row r="17" spans="1:7" s="25" customFormat="1" ht="24" customHeight="1" x14ac:dyDescent="0.3">
      <c r="A17" s="204">
        <v>15</v>
      </c>
      <c r="B17" s="185" t="s">
        <v>70</v>
      </c>
      <c r="C17" s="186" t="s">
        <v>56</v>
      </c>
      <c r="D17" s="185" t="s">
        <v>67</v>
      </c>
      <c r="E17" s="185">
        <v>20</v>
      </c>
      <c r="F17" s="248"/>
      <c r="G17" s="280">
        <f t="shared" si="0"/>
        <v>0</v>
      </c>
    </row>
    <row r="18" spans="1:7" s="25" customFormat="1" ht="24" customHeight="1" x14ac:dyDescent="0.3">
      <c r="A18" s="204">
        <v>16</v>
      </c>
      <c r="B18" s="185">
        <v>35300300</v>
      </c>
      <c r="C18" s="186" t="s">
        <v>152</v>
      </c>
      <c r="D18" s="185" t="s">
        <v>65</v>
      </c>
      <c r="E18" s="185">
        <v>2</v>
      </c>
      <c r="F18" s="248"/>
      <c r="G18" s="280">
        <f t="shared" si="0"/>
        <v>0</v>
      </c>
    </row>
    <row r="19" spans="1:7" s="25" customFormat="1" ht="24" customHeight="1" x14ac:dyDescent="0.3">
      <c r="A19" s="204">
        <v>17</v>
      </c>
      <c r="B19" s="185" t="s">
        <v>70</v>
      </c>
      <c r="C19" s="186" t="s">
        <v>153</v>
      </c>
      <c r="D19" s="185" t="s">
        <v>65</v>
      </c>
      <c r="E19" s="185">
        <v>7</v>
      </c>
      <c r="F19" s="248"/>
      <c r="G19" s="280">
        <f t="shared" si="0"/>
        <v>0</v>
      </c>
    </row>
    <row r="20" spans="1:7" s="25" customFormat="1" ht="24" customHeight="1" x14ac:dyDescent="0.3">
      <c r="A20" s="204">
        <v>18</v>
      </c>
      <c r="B20" s="185" t="s">
        <v>70</v>
      </c>
      <c r="C20" s="186" t="s">
        <v>154</v>
      </c>
      <c r="D20" s="185" t="s">
        <v>65</v>
      </c>
      <c r="E20" s="185">
        <v>0</v>
      </c>
      <c r="F20" s="248"/>
      <c r="G20" s="280">
        <f t="shared" si="0"/>
        <v>0</v>
      </c>
    </row>
    <row r="21" spans="1:7" s="25" customFormat="1" ht="24" customHeight="1" x14ac:dyDescent="0.3">
      <c r="A21" s="204">
        <v>19</v>
      </c>
      <c r="B21" s="185" t="s">
        <v>70</v>
      </c>
      <c r="C21" s="186" t="s">
        <v>155</v>
      </c>
      <c r="D21" s="185" t="s">
        <v>65</v>
      </c>
      <c r="E21" s="185">
        <v>41</v>
      </c>
      <c r="F21" s="248"/>
      <c r="G21" s="280">
        <f t="shared" si="0"/>
        <v>0</v>
      </c>
    </row>
    <row r="22" spans="1:7" s="25" customFormat="1" ht="24" customHeight="1" x14ac:dyDescent="0.3">
      <c r="A22" s="204">
        <v>20</v>
      </c>
      <c r="B22" s="185" t="s">
        <v>70</v>
      </c>
      <c r="C22" s="186" t="s">
        <v>156</v>
      </c>
      <c r="D22" s="185" t="s">
        <v>68</v>
      </c>
      <c r="E22" s="185">
        <v>82</v>
      </c>
      <c r="F22" s="248"/>
      <c r="G22" s="280">
        <f t="shared" si="0"/>
        <v>0</v>
      </c>
    </row>
    <row r="23" spans="1:7" s="25" customFormat="1" ht="24" customHeight="1" x14ac:dyDescent="0.3">
      <c r="A23" s="204">
        <v>21</v>
      </c>
      <c r="B23" s="185" t="s">
        <v>70</v>
      </c>
      <c r="C23" s="186" t="s">
        <v>157</v>
      </c>
      <c r="D23" s="185" t="s">
        <v>68</v>
      </c>
      <c r="E23" s="185">
        <v>500</v>
      </c>
      <c r="F23" s="248"/>
      <c r="G23" s="280">
        <f t="shared" si="0"/>
        <v>0</v>
      </c>
    </row>
    <row r="24" spans="1:7" s="25" customFormat="1" ht="24" customHeight="1" x14ac:dyDescent="0.3">
      <c r="A24" s="204">
        <v>22</v>
      </c>
      <c r="B24" s="185" t="s">
        <v>70</v>
      </c>
      <c r="C24" s="186" t="s">
        <v>158</v>
      </c>
      <c r="D24" s="185" t="s">
        <v>68</v>
      </c>
      <c r="E24" s="185">
        <v>0</v>
      </c>
      <c r="F24" s="248"/>
      <c r="G24" s="280">
        <f t="shared" si="0"/>
        <v>0</v>
      </c>
    </row>
    <row r="25" spans="1:7" s="25" customFormat="1" ht="24" customHeight="1" x14ac:dyDescent="0.3">
      <c r="A25" s="204">
        <v>23</v>
      </c>
      <c r="B25" s="185" t="s">
        <v>70</v>
      </c>
      <c r="C25" s="186" t="s">
        <v>89</v>
      </c>
      <c r="D25" s="185" t="s">
        <v>68</v>
      </c>
      <c r="E25" s="185">
        <v>54</v>
      </c>
      <c r="F25" s="248"/>
      <c r="G25" s="280">
        <f t="shared" si="0"/>
        <v>0</v>
      </c>
    </row>
    <row r="26" spans="1:7" s="25" customFormat="1" ht="24" customHeight="1" x14ac:dyDescent="0.3">
      <c r="A26" s="204">
        <v>24</v>
      </c>
      <c r="B26" s="185" t="s">
        <v>70</v>
      </c>
      <c r="C26" s="186" t="s">
        <v>90</v>
      </c>
      <c r="D26" s="185" t="s">
        <v>68</v>
      </c>
      <c r="E26" s="185">
        <v>95</v>
      </c>
      <c r="F26" s="248"/>
      <c r="G26" s="280">
        <f t="shared" si="0"/>
        <v>0</v>
      </c>
    </row>
    <row r="27" spans="1:7" s="25" customFormat="1" ht="24" customHeight="1" x14ac:dyDescent="0.3">
      <c r="A27" s="204">
        <v>25</v>
      </c>
      <c r="B27" s="185" t="s">
        <v>70</v>
      </c>
      <c r="C27" s="186" t="s">
        <v>159</v>
      </c>
      <c r="D27" s="185" t="s">
        <v>68</v>
      </c>
      <c r="E27" s="185">
        <v>0</v>
      </c>
      <c r="F27" s="248"/>
      <c r="G27" s="280">
        <f t="shared" si="0"/>
        <v>0</v>
      </c>
    </row>
    <row r="28" spans="1:7" s="25" customFormat="1" ht="24" customHeight="1" x14ac:dyDescent="0.3">
      <c r="A28" s="204">
        <v>26</v>
      </c>
      <c r="B28" s="185" t="s">
        <v>70</v>
      </c>
      <c r="C28" s="186" t="s">
        <v>160</v>
      </c>
      <c r="D28" s="185" t="s">
        <v>64</v>
      </c>
      <c r="E28" s="185">
        <v>55</v>
      </c>
      <c r="F28" s="248"/>
      <c r="G28" s="280">
        <f t="shared" si="0"/>
        <v>0</v>
      </c>
    </row>
    <row r="29" spans="1:7" s="25" customFormat="1" ht="24" customHeight="1" x14ac:dyDescent="0.3">
      <c r="A29" s="204">
        <v>27</v>
      </c>
      <c r="B29" s="185" t="s">
        <v>70</v>
      </c>
      <c r="C29" s="186" t="s">
        <v>161</v>
      </c>
      <c r="D29" s="185" t="s">
        <v>68</v>
      </c>
      <c r="E29" s="185">
        <v>1414</v>
      </c>
      <c r="F29" s="248"/>
      <c r="G29" s="280">
        <f t="shared" si="0"/>
        <v>0</v>
      </c>
    </row>
    <row r="30" spans="1:7" s="25" customFormat="1" ht="24" customHeight="1" x14ac:dyDescent="0.3">
      <c r="A30" s="204">
        <v>28</v>
      </c>
      <c r="B30" s="185" t="s">
        <v>70</v>
      </c>
      <c r="C30" s="186" t="s">
        <v>91</v>
      </c>
      <c r="D30" s="185" t="s">
        <v>68</v>
      </c>
      <c r="E30" s="185">
        <v>1252</v>
      </c>
      <c r="F30" s="248"/>
      <c r="G30" s="280">
        <f t="shared" si="0"/>
        <v>0</v>
      </c>
    </row>
    <row r="31" spans="1:7" s="25" customFormat="1" ht="24" customHeight="1" x14ac:dyDescent="0.3">
      <c r="A31" s="204">
        <v>29</v>
      </c>
      <c r="B31" s="185">
        <v>40600290</v>
      </c>
      <c r="C31" s="186" t="s">
        <v>54</v>
      </c>
      <c r="D31" s="185" t="s">
        <v>66</v>
      </c>
      <c r="E31" s="185">
        <v>6</v>
      </c>
      <c r="F31" s="248"/>
      <c r="G31" s="280">
        <f t="shared" si="0"/>
        <v>0</v>
      </c>
    </row>
    <row r="32" spans="1:7" s="25" customFormat="1" ht="24" customHeight="1" x14ac:dyDescent="0.3">
      <c r="A32" s="204">
        <v>30</v>
      </c>
      <c r="B32" s="185" t="s">
        <v>70</v>
      </c>
      <c r="C32" s="186" t="s">
        <v>162</v>
      </c>
      <c r="D32" s="185" t="s">
        <v>67</v>
      </c>
      <c r="E32" s="185">
        <v>0</v>
      </c>
      <c r="F32" s="248"/>
      <c r="G32" s="280">
        <f t="shared" si="0"/>
        <v>0</v>
      </c>
    </row>
    <row r="33" spans="1:7" s="25" customFormat="1" ht="24" customHeight="1" x14ac:dyDescent="0.3">
      <c r="A33" s="204">
        <v>31</v>
      </c>
      <c r="B33" s="185" t="s">
        <v>70</v>
      </c>
      <c r="C33" s="186" t="s">
        <v>163</v>
      </c>
      <c r="D33" s="185" t="s">
        <v>67</v>
      </c>
      <c r="E33" s="185">
        <v>2</v>
      </c>
      <c r="F33" s="248"/>
      <c r="G33" s="280">
        <f t="shared" si="0"/>
        <v>0</v>
      </c>
    </row>
    <row r="34" spans="1:7" s="25" customFormat="1" ht="24" customHeight="1" x14ac:dyDescent="0.3">
      <c r="A34" s="204">
        <v>32</v>
      </c>
      <c r="B34" s="185" t="s">
        <v>70</v>
      </c>
      <c r="C34" s="186" t="s">
        <v>164</v>
      </c>
      <c r="D34" s="185" t="s">
        <v>67</v>
      </c>
      <c r="E34" s="185">
        <v>0</v>
      </c>
      <c r="F34" s="248"/>
      <c r="G34" s="280">
        <f t="shared" si="0"/>
        <v>0</v>
      </c>
    </row>
    <row r="35" spans="1:7" s="25" customFormat="1" ht="24" customHeight="1" x14ac:dyDescent="0.3">
      <c r="A35" s="204">
        <v>33</v>
      </c>
      <c r="B35" s="185">
        <v>60600605</v>
      </c>
      <c r="C35" s="186" t="s">
        <v>55</v>
      </c>
      <c r="D35" s="185" t="s">
        <v>149</v>
      </c>
      <c r="E35" s="185">
        <v>50</v>
      </c>
      <c r="F35" s="248"/>
      <c r="G35" s="280">
        <f t="shared" ref="G35:G62" si="1">SUM(E35*F35)</f>
        <v>0</v>
      </c>
    </row>
    <row r="36" spans="1:7" s="25" customFormat="1" ht="24" customHeight="1" x14ac:dyDescent="0.3">
      <c r="A36" s="204">
        <v>34</v>
      </c>
      <c r="B36" s="185" t="s">
        <v>70</v>
      </c>
      <c r="C36" s="186" t="s">
        <v>92</v>
      </c>
      <c r="D36" s="185" t="s">
        <v>149</v>
      </c>
      <c r="E36" s="185">
        <v>32</v>
      </c>
      <c r="F36" s="248"/>
      <c r="G36" s="280">
        <f t="shared" si="1"/>
        <v>0</v>
      </c>
    </row>
    <row r="37" spans="1:7" s="25" customFormat="1" ht="24" customHeight="1" x14ac:dyDescent="0.3">
      <c r="A37" s="204">
        <v>35</v>
      </c>
      <c r="B37" s="185" t="s">
        <v>70</v>
      </c>
      <c r="C37" s="186" t="s">
        <v>93</v>
      </c>
      <c r="D37" s="185" t="s">
        <v>149</v>
      </c>
      <c r="E37" s="185">
        <v>8</v>
      </c>
      <c r="F37" s="248"/>
      <c r="G37" s="280">
        <f t="shared" si="1"/>
        <v>0</v>
      </c>
    </row>
    <row r="38" spans="1:7" s="25" customFormat="1" ht="24" customHeight="1" x14ac:dyDescent="0.3">
      <c r="A38" s="204">
        <v>36</v>
      </c>
      <c r="B38" s="185" t="s">
        <v>70</v>
      </c>
      <c r="C38" s="186" t="s">
        <v>95</v>
      </c>
      <c r="D38" s="185" t="s">
        <v>64</v>
      </c>
      <c r="E38" s="185">
        <v>0</v>
      </c>
      <c r="F38" s="248"/>
      <c r="G38" s="280">
        <f t="shared" si="1"/>
        <v>0</v>
      </c>
    </row>
    <row r="39" spans="1:7" s="25" customFormat="1" ht="24" customHeight="1" x14ac:dyDescent="0.3">
      <c r="A39" s="204">
        <v>37</v>
      </c>
      <c r="B39" s="185" t="s">
        <v>70</v>
      </c>
      <c r="C39" s="186" t="s">
        <v>94</v>
      </c>
      <c r="D39" s="185" t="s">
        <v>64</v>
      </c>
      <c r="E39" s="185">
        <v>0</v>
      </c>
      <c r="F39" s="248"/>
      <c r="G39" s="280">
        <f t="shared" si="1"/>
        <v>0</v>
      </c>
    </row>
    <row r="40" spans="1:7" s="25" customFormat="1" ht="24" customHeight="1" x14ac:dyDescent="0.3">
      <c r="A40" s="204">
        <v>38</v>
      </c>
      <c r="B40" s="185" t="s">
        <v>70</v>
      </c>
      <c r="C40" s="186" t="s">
        <v>165</v>
      </c>
      <c r="D40" s="185" t="s">
        <v>64</v>
      </c>
      <c r="E40" s="185">
        <v>0</v>
      </c>
      <c r="F40" s="248"/>
      <c r="G40" s="280">
        <f t="shared" si="1"/>
        <v>0</v>
      </c>
    </row>
    <row r="41" spans="1:7" s="25" customFormat="1" ht="24" customHeight="1" x14ac:dyDescent="0.3">
      <c r="A41" s="204">
        <v>39</v>
      </c>
      <c r="B41" s="185" t="s">
        <v>70</v>
      </c>
      <c r="C41" s="186" t="s">
        <v>61</v>
      </c>
      <c r="D41" s="185" t="s">
        <v>64</v>
      </c>
      <c r="E41" s="185">
        <v>0</v>
      </c>
      <c r="F41" s="248"/>
      <c r="G41" s="280">
        <f t="shared" si="1"/>
        <v>0</v>
      </c>
    </row>
    <row r="42" spans="1:7" s="25" customFormat="1" ht="24" customHeight="1" x14ac:dyDescent="0.3">
      <c r="A42" s="204">
        <v>40</v>
      </c>
      <c r="B42" s="185" t="s">
        <v>70</v>
      </c>
      <c r="C42" s="186" t="s">
        <v>71</v>
      </c>
      <c r="D42" s="185" t="s">
        <v>64</v>
      </c>
      <c r="E42" s="185">
        <v>0</v>
      </c>
      <c r="F42" s="248"/>
      <c r="G42" s="280">
        <f t="shared" si="1"/>
        <v>0</v>
      </c>
    </row>
    <row r="43" spans="1:7" s="25" customFormat="1" ht="24" customHeight="1" x14ac:dyDescent="0.3">
      <c r="A43" s="204">
        <v>41</v>
      </c>
      <c r="B43" s="185" t="s">
        <v>70</v>
      </c>
      <c r="C43" s="186" t="s">
        <v>96</v>
      </c>
      <c r="D43" s="185" t="s">
        <v>149</v>
      </c>
      <c r="E43" s="185">
        <v>0</v>
      </c>
      <c r="F43" s="248"/>
      <c r="G43" s="280">
        <f t="shared" si="1"/>
        <v>0</v>
      </c>
    </row>
    <row r="44" spans="1:7" s="25" customFormat="1" ht="24" customHeight="1" x14ac:dyDescent="0.3">
      <c r="A44" s="204">
        <v>42</v>
      </c>
      <c r="B44" s="185" t="s">
        <v>70</v>
      </c>
      <c r="C44" s="186" t="s">
        <v>97</v>
      </c>
      <c r="D44" s="185" t="s">
        <v>149</v>
      </c>
      <c r="E44" s="185">
        <v>0</v>
      </c>
      <c r="F44" s="248"/>
      <c r="G44" s="280">
        <f t="shared" si="1"/>
        <v>0</v>
      </c>
    </row>
    <row r="45" spans="1:7" s="25" customFormat="1" ht="24" customHeight="1" x14ac:dyDescent="0.3">
      <c r="A45" s="204">
        <v>43</v>
      </c>
      <c r="B45" s="185" t="s">
        <v>70</v>
      </c>
      <c r="C45" s="186" t="s">
        <v>166</v>
      </c>
      <c r="D45" s="185" t="s">
        <v>149</v>
      </c>
      <c r="E45" s="185">
        <v>0</v>
      </c>
      <c r="F45" s="248"/>
      <c r="G45" s="280">
        <f t="shared" si="1"/>
        <v>0</v>
      </c>
    </row>
    <row r="46" spans="1:7" s="25" customFormat="1" ht="24" customHeight="1" x14ac:dyDescent="0.3">
      <c r="A46" s="204">
        <v>44</v>
      </c>
      <c r="B46" s="185" t="s">
        <v>70</v>
      </c>
      <c r="C46" s="186" t="s">
        <v>98</v>
      </c>
      <c r="D46" s="185" t="s">
        <v>149</v>
      </c>
      <c r="E46" s="185">
        <v>0</v>
      </c>
      <c r="F46" s="248"/>
      <c r="G46" s="280">
        <f t="shared" si="1"/>
        <v>0</v>
      </c>
    </row>
    <row r="47" spans="1:7" s="25" customFormat="1" ht="24" customHeight="1" x14ac:dyDescent="0.3">
      <c r="A47" s="204">
        <v>45</v>
      </c>
      <c r="B47" s="185" t="s">
        <v>70</v>
      </c>
      <c r="C47" s="186" t="s">
        <v>167</v>
      </c>
      <c r="D47" s="185" t="s">
        <v>149</v>
      </c>
      <c r="E47" s="185">
        <v>0</v>
      </c>
      <c r="F47" s="248"/>
      <c r="G47" s="280">
        <f t="shared" si="1"/>
        <v>0</v>
      </c>
    </row>
    <row r="48" spans="1:7" s="25" customFormat="1" ht="24" customHeight="1" x14ac:dyDescent="0.3">
      <c r="A48" s="204">
        <v>46</v>
      </c>
      <c r="B48" s="185" t="s">
        <v>70</v>
      </c>
      <c r="C48" s="186" t="s">
        <v>99</v>
      </c>
      <c r="D48" s="185" t="s">
        <v>149</v>
      </c>
      <c r="E48" s="185">
        <v>0</v>
      </c>
      <c r="F48" s="248"/>
      <c r="G48" s="280">
        <f t="shared" si="1"/>
        <v>0</v>
      </c>
    </row>
    <row r="49" spans="1:7" s="25" customFormat="1" ht="24" customHeight="1" x14ac:dyDescent="0.3">
      <c r="A49" s="204">
        <v>47</v>
      </c>
      <c r="B49" s="185" t="s">
        <v>70</v>
      </c>
      <c r="C49" s="186" t="s">
        <v>168</v>
      </c>
      <c r="D49" s="185" t="s">
        <v>149</v>
      </c>
      <c r="E49" s="185">
        <v>0</v>
      </c>
      <c r="F49" s="248"/>
      <c r="G49" s="280">
        <f t="shared" si="1"/>
        <v>0</v>
      </c>
    </row>
    <row r="50" spans="1:7" s="25" customFormat="1" ht="24" customHeight="1" x14ac:dyDescent="0.3">
      <c r="A50" s="204">
        <v>48</v>
      </c>
      <c r="B50" s="185" t="s">
        <v>70</v>
      </c>
      <c r="C50" s="186" t="s">
        <v>169</v>
      </c>
      <c r="D50" s="185" t="s">
        <v>64</v>
      </c>
      <c r="E50" s="185">
        <v>0</v>
      </c>
      <c r="F50" s="248"/>
      <c r="G50" s="280">
        <f t="shared" si="1"/>
        <v>0</v>
      </c>
    </row>
    <row r="51" spans="1:7" s="25" customFormat="1" ht="24" customHeight="1" x14ac:dyDescent="0.3">
      <c r="A51" s="204">
        <v>49</v>
      </c>
      <c r="B51" s="185" t="s">
        <v>70</v>
      </c>
      <c r="C51" s="186" t="s">
        <v>170</v>
      </c>
      <c r="D51" s="185" t="s">
        <v>149</v>
      </c>
      <c r="E51" s="185">
        <v>0</v>
      </c>
      <c r="F51" s="248"/>
      <c r="G51" s="280">
        <f t="shared" si="1"/>
        <v>0</v>
      </c>
    </row>
    <row r="52" spans="1:7" s="25" customFormat="1" ht="24" customHeight="1" x14ac:dyDescent="0.3">
      <c r="A52" s="204">
        <v>50</v>
      </c>
      <c r="B52" s="185" t="s">
        <v>70</v>
      </c>
      <c r="C52" s="186" t="s">
        <v>62</v>
      </c>
      <c r="D52" s="185" t="s">
        <v>64</v>
      </c>
      <c r="E52" s="185">
        <v>0</v>
      </c>
      <c r="F52" s="248"/>
      <c r="G52" s="280">
        <f t="shared" si="1"/>
        <v>0</v>
      </c>
    </row>
    <row r="53" spans="1:7" s="25" customFormat="1" ht="24" customHeight="1" x14ac:dyDescent="0.3">
      <c r="A53" s="204">
        <v>51</v>
      </c>
      <c r="B53" s="185" t="s">
        <v>70</v>
      </c>
      <c r="C53" s="186" t="s">
        <v>171</v>
      </c>
      <c r="D53" s="185" t="s">
        <v>64</v>
      </c>
      <c r="E53" s="185">
        <v>0</v>
      </c>
      <c r="F53" s="248"/>
      <c r="G53" s="280">
        <f t="shared" si="1"/>
        <v>0</v>
      </c>
    </row>
    <row r="54" spans="1:7" s="25" customFormat="1" ht="24" customHeight="1" x14ac:dyDescent="0.3">
      <c r="A54" s="204">
        <v>52</v>
      </c>
      <c r="B54" s="185" t="s">
        <v>70</v>
      </c>
      <c r="C54" s="186" t="s">
        <v>172</v>
      </c>
      <c r="D54" s="185" t="s">
        <v>149</v>
      </c>
      <c r="E54" s="185">
        <v>0</v>
      </c>
      <c r="F54" s="248"/>
      <c r="G54" s="280">
        <f t="shared" si="1"/>
        <v>0</v>
      </c>
    </row>
    <row r="55" spans="1:7" s="25" customFormat="1" ht="24" customHeight="1" x14ac:dyDescent="0.3">
      <c r="A55" s="204">
        <v>53</v>
      </c>
      <c r="B55" s="185" t="s">
        <v>70</v>
      </c>
      <c r="C55" s="186" t="s">
        <v>100</v>
      </c>
      <c r="D55" s="185" t="s">
        <v>64</v>
      </c>
      <c r="E55" s="185">
        <v>0</v>
      </c>
      <c r="F55" s="248"/>
      <c r="G55" s="280">
        <f t="shared" si="1"/>
        <v>0</v>
      </c>
    </row>
    <row r="56" spans="1:7" s="25" customFormat="1" ht="24" customHeight="1" x14ac:dyDescent="0.3">
      <c r="A56" s="204">
        <v>54</v>
      </c>
      <c r="B56" s="185">
        <v>60100085</v>
      </c>
      <c r="C56" s="186" t="s">
        <v>101</v>
      </c>
      <c r="D56" s="185" t="s">
        <v>65</v>
      </c>
      <c r="E56" s="185">
        <v>143</v>
      </c>
      <c r="F56" s="248"/>
      <c r="G56" s="280">
        <f t="shared" si="1"/>
        <v>0</v>
      </c>
    </row>
    <row r="57" spans="1:7" s="25" customFormat="1" ht="24" customHeight="1" x14ac:dyDescent="0.3">
      <c r="A57" s="204">
        <v>55</v>
      </c>
      <c r="B57" s="185" t="s">
        <v>70</v>
      </c>
      <c r="C57" s="186" t="s">
        <v>102</v>
      </c>
      <c r="D57" s="185" t="s">
        <v>63</v>
      </c>
      <c r="E57" s="185">
        <v>2</v>
      </c>
      <c r="F57" s="248"/>
      <c r="G57" s="280">
        <f t="shared" si="1"/>
        <v>0</v>
      </c>
    </row>
    <row r="58" spans="1:7" s="25" customFormat="1" ht="24" customHeight="1" x14ac:dyDescent="0.3">
      <c r="A58" s="204">
        <v>56</v>
      </c>
      <c r="B58" s="185" t="s">
        <v>70</v>
      </c>
      <c r="C58" s="186" t="s">
        <v>173</v>
      </c>
      <c r="D58" s="185" t="s">
        <v>65</v>
      </c>
      <c r="E58" s="185">
        <v>6</v>
      </c>
      <c r="F58" s="248"/>
      <c r="G58" s="280">
        <f t="shared" si="1"/>
        <v>0</v>
      </c>
    </row>
    <row r="59" spans="1:7" s="25" customFormat="1" ht="24" customHeight="1" x14ac:dyDescent="0.3">
      <c r="A59" s="204">
        <v>57</v>
      </c>
      <c r="B59" s="185" t="s">
        <v>70</v>
      </c>
      <c r="C59" s="186" t="s">
        <v>174</v>
      </c>
      <c r="D59" s="185" t="s">
        <v>68</v>
      </c>
      <c r="E59" s="185">
        <v>32</v>
      </c>
      <c r="F59" s="248"/>
      <c r="G59" s="280">
        <f t="shared" si="1"/>
        <v>0</v>
      </c>
    </row>
    <row r="60" spans="1:7" s="25" customFormat="1" ht="24" customHeight="1" x14ac:dyDescent="0.3">
      <c r="A60" s="204">
        <v>58</v>
      </c>
      <c r="B60" s="185" t="s">
        <v>70</v>
      </c>
      <c r="C60" s="186" t="s">
        <v>103</v>
      </c>
      <c r="D60" s="185" t="s">
        <v>64</v>
      </c>
      <c r="E60" s="185">
        <v>0</v>
      </c>
      <c r="F60" s="248"/>
      <c r="G60" s="280">
        <f t="shared" si="1"/>
        <v>0</v>
      </c>
    </row>
    <row r="61" spans="1:7" s="25" customFormat="1" ht="24" customHeight="1" x14ac:dyDescent="0.3">
      <c r="A61" s="204">
        <v>59</v>
      </c>
      <c r="B61" s="185" t="s">
        <v>70</v>
      </c>
      <c r="C61" s="186" t="s">
        <v>104</v>
      </c>
      <c r="D61" s="185" t="s">
        <v>64</v>
      </c>
      <c r="E61" s="185">
        <v>0</v>
      </c>
      <c r="F61" s="248"/>
      <c r="G61" s="280">
        <f t="shared" si="1"/>
        <v>0</v>
      </c>
    </row>
    <row r="62" spans="1:7" s="25" customFormat="1" ht="24" customHeight="1" x14ac:dyDescent="0.3">
      <c r="A62" s="204">
        <v>60</v>
      </c>
      <c r="B62" s="185" t="s">
        <v>175</v>
      </c>
      <c r="C62" s="186" t="s">
        <v>176</v>
      </c>
      <c r="D62" s="185" t="s">
        <v>68</v>
      </c>
      <c r="E62" s="185">
        <v>1300</v>
      </c>
      <c r="F62" s="248"/>
      <c r="G62" s="280">
        <f t="shared" si="1"/>
        <v>0</v>
      </c>
    </row>
    <row r="63" spans="1:7" ht="24" customHeight="1" thickBot="1" x14ac:dyDescent="0.35">
      <c r="A63" s="202">
        <v>61</v>
      </c>
      <c r="B63" s="393" t="s">
        <v>144</v>
      </c>
      <c r="C63" s="393"/>
      <c r="D63" s="393"/>
      <c r="E63" s="393"/>
      <c r="F63" s="393"/>
      <c r="G63" s="203">
        <f>SUM(G3:G62)</f>
        <v>0</v>
      </c>
    </row>
    <row r="64" spans="1:7" x14ac:dyDescent="0.3">
      <c r="A64" s="41"/>
      <c r="B64" s="41"/>
      <c r="C64" s="42"/>
      <c r="D64" s="41"/>
      <c r="E64" s="41"/>
      <c r="F64" s="41"/>
      <c r="G64" s="41"/>
    </row>
    <row r="65" spans="1:7" x14ac:dyDescent="0.3">
      <c r="A65" s="41"/>
      <c r="B65" s="41"/>
      <c r="C65" s="42"/>
      <c r="D65" s="41"/>
      <c r="E65" s="41"/>
      <c r="F65" s="41"/>
      <c r="G65" s="41"/>
    </row>
  </sheetData>
  <sheetProtection algorithmName="SHA-512" hashValue="33UQX3o7t5mv/HGTXElvmg6ngkBWVr8RBTU6cq0NRRrjyFAji0W+gD6wNIF3Rbs0nbKxfY5Tm6BwlwD+P9g5Qw==" saltValue="mlqTLLt5NeOMiBVhcwDbSw==" spinCount="100000" sheet="1" objects="1" scenarios="1"/>
  <mergeCells count="2">
    <mergeCell ref="A1:G1"/>
    <mergeCell ref="B63:F63"/>
  </mergeCells>
  <pageMargins left="0.7" right="0.7" top="0.75" bottom="0.75" header="0.3" footer="0.3"/>
  <pageSetup scale="60" fitToWidth="0" fitToHeight="0" orientation="portrait" r:id="rId1"/>
  <rowBreaks count="1" manualBreakCount="1">
    <brk id="4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Master Bid Tab</vt:lpstr>
      <vt:lpstr>Award Criteria Figure</vt:lpstr>
      <vt:lpstr>22931 Arthur</vt:lpstr>
      <vt:lpstr>22932 Lawrence-Malden</vt:lpstr>
      <vt:lpstr>22933 Leland-Central Pk</vt:lpstr>
      <vt:lpstr>22934 Balmoral</vt:lpstr>
      <vt:lpstr>22935 Wilson</vt:lpstr>
      <vt:lpstr>22936 Berteau</vt:lpstr>
      <vt:lpstr>22937 Leland-Eastwood</vt:lpstr>
      <vt:lpstr>22938 Lawrence-Albany</vt:lpstr>
      <vt:lpstr>22939 Argyle-Shore Channel</vt:lpstr>
      <vt:lpstr>'22931 Arthur'!Print_Area</vt:lpstr>
      <vt:lpstr>'22932 Lawrence-Malden'!Print_Area</vt:lpstr>
      <vt:lpstr>'22933 Leland-Central Pk'!Print_Area</vt:lpstr>
      <vt:lpstr>'22934 Balmoral'!Print_Area</vt:lpstr>
      <vt:lpstr>'22935 Wilson'!Print_Area</vt:lpstr>
      <vt:lpstr>'22936 Berteau'!Print_Area</vt:lpstr>
      <vt:lpstr>'22937 Leland-Eastwood'!Print_Area</vt:lpstr>
      <vt:lpstr>'22938 Lawrence-Albany'!Print_Area</vt:lpstr>
      <vt:lpstr>'22939 Argyle-Shore Channel'!Print_Area</vt:lpstr>
      <vt:lpstr>'Award Criteria Figure'!Print_Area</vt:lpstr>
      <vt:lpstr>'Master Bid Tab'!Print_Area</vt:lpstr>
      <vt:lpstr>'22931 Arthur'!Print_Titles</vt:lpstr>
      <vt:lpstr>'22932 Lawrence-Malden'!Print_Titles</vt:lpstr>
      <vt:lpstr>'22933 Leland-Central Pk'!Print_Titles</vt:lpstr>
      <vt:lpstr>'22934 Balmoral'!Print_Titles</vt:lpstr>
      <vt:lpstr>'22935 Wilson'!Print_Titles</vt:lpstr>
      <vt:lpstr>'22936 Berteau'!Print_Titles</vt:lpstr>
      <vt:lpstr>'22937 Leland-Eastwood'!Print_Titles</vt:lpstr>
      <vt:lpstr>'22938 Lawrence-Albany'!Print_Titles</vt:lpstr>
      <vt:lpstr>'22939 Argyle-Shore Channel'!Print_Titles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Patricia Montenegro</cp:lastModifiedBy>
  <cp:lastPrinted>2024-06-25T21:53:45Z</cp:lastPrinted>
  <dcterms:created xsi:type="dcterms:W3CDTF">2018-01-03T19:56:21Z</dcterms:created>
  <dcterms:modified xsi:type="dcterms:W3CDTF">2026-04-30T21:56:35Z</dcterms:modified>
</cp:coreProperties>
</file>