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Q:\Chicago Department of Transportation\Alleys\Package 8\Construction\08_Addenda\Addendum No. 2\"/>
    </mc:Choice>
  </mc:AlternateContent>
  <xr:revisionPtr revIDLastSave="0" documentId="13_ncr:1_{022B23F7-F35E-4688-A2D4-D1D758D52F9F}" xr6:coauthVersionLast="47" xr6:coauthVersionMax="47" xr10:uidLastSave="{00000000-0000-0000-0000-000000000000}"/>
  <bookViews>
    <workbookView xWindow="28680" yWindow="-120" windowWidth="29040" windowHeight="15720" xr2:uid="{00000000-000D-0000-FFFF-FFFF00000000}"/>
  </bookViews>
  <sheets>
    <sheet name="Master Bid Tab" sheetId="1" r:id="rId1"/>
    <sheet name="Award Criteria Figure" sheetId="5" r:id="rId2"/>
    <sheet name="22941 BERENICE" sheetId="9" r:id="rId3"/>
    <sheet name="22942 LOCKWOOD" sheetId="14" r:id="rId4"/>
    <sheet name="22943 WAVELAND" sheetId="15" r:id="rId5"/>
    <sheet name="22944 GLENLAKE" sheetId="16" r:id="rId6"/>
    <sheet name="22945 WELLINGTON" sheetId="17" r:id="rId7"/>
    <sheet name="22946 BRYN MAWR" sheetId="19" r:id="rId8"/>
    <sheet name="22947 ROGERS" sheetId="18" r:id="rId9"/>
  </sheets>
  <externalReferences>
    <externalReference r:id="rId10"/>
    <externalReference r:id="rId11"/>
  </externalReferences>
  <definedNames>
    <definedName name="_xlnm.Print_Area" localSheetId="2">'22941 BERENICE'!$A$1:$G$61</definedName>
    <definedName name="_xlnm.Print_Area" localSheetId="3">'22942 LOCKWOOD'!$A$1:$G$61</definedName>
    <definedName name="_xlnm.Print_Area" localSheetId="4">'22943 WAVELAND'!$A$1:$G$61</definedName>
    <definedName name="_xlnm.Print_Area" localSheetId="5">'22944 GLENLAKE'!$A$1:$G$61</definedName>
    <definedName name="_xlnm.Print_Area" localSheetId="6">'22945 WELLINGTON'!$A$1:$G$61</definedName>
    <definedName name="_xlnm.Print_Area" localSheetId="7">'22946 BRYN MAWR'!$A$1:$G$61</definedName>
    <definedName name="_xlnm.Print_Area" localSheetId="8">'22947 ROGERS'!$A$1:$G$61</definedName>
    <definedName name="_xlnm.Print_Area" localSheetId="1">'Award Criteria Figure'!$A$1:$C$48</definedName>
    <definedName name="_xlnm.Print_Area" localSheetId="0">'Master Bid Tab'!$A$1:$D$74</definedName>
    <definedName name="_xlnm.Print_Titles" localSheetId="2">'22941 BERENICE'!$2:$2</definedName>
    <definedName name="_xlnm.Print_Titles" localSheetId="3">'22942 LOCKWOOD'!$2:$2</definedName>
    <definedName name="_xlnm.Print_Titles" localSheetId="4">'22943 WAVELAND'!$2:$2</definedName>
    <definedName name="_xlnm.Print_Titles" localSheetId="5">'22944 GLENLAKE'!$2:$2</definedName>
    <definedName name="_xlnm.Print_Titles" localSheetId="6">'22945 WELLINGTON'!$2:$2</definedName>
    <definedName name="_xlnm.Print_Titles" localSheetId="7">'22946 BRYN MAWR'!$2:$2</definedName>
    <definedName name="_xlnm.Print_Titles" localSheetId="8">'22947 ROGERS'!$2:$2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8" l="1"/>
  <c r="G61" i="9"/>
  <c r="G59" i="18"/>
  <c r="G58" i="18"/>
  <c r="G57" i="18"/>
  <c r="G56" i="18"/>
  <c r="G55" i="18"/>
  <c r="G54" i="18"/>
  <c r="G53" i="18"/>
  <c r="G60" i="19"/>
  <c r="G59" i="19"/>
  <c r="G58" i="19"/>
  <c r="G57" i="19"/>
  <c r="G56" i="19"/>
  <c r="G55" i="19"/>
  <c r="G54" i="19"/>
  <c r="G53" i="19"/>
  <c r="G60" i="17"/>
  <c r="G59" i="17"/>
  <c r="G58" i="17"/>
  <c r="G57" i="17"/>
  <c r="G56" i="17"/>
  <c r="G55" i="17"/>
  <c r="G54" i="17"/>
  <c r="G53" i="17"/>
  <c r="G60" i="16"/>
  <c r="G59" i="16"/>
  <c r="G58" i="16"/>
  <c r="G57" i="16"/>
  <c r="G56" i="16"/>
  <c r="G55" i="16"/>
  <c r="G54" i="16"/>
  <c r="G53" i="16"/>
  <c r="G60" i="15"/>
  <c r="G59" i="15"/>
  <c r="G58" i="15"/>
  <c r="G57" i="15"/>
  <c r="G56" i="15"/>
  <c r="G55" i="15"/>
  <c r="G54" i="15"/>
  <c r="G53" i="15"/>
  <c r="G60" i="14"/>
  <c r="G59" i="14"/>
  <c r="G58" i="14"/>
  <c r="G57" i="14"/>
  <c r="G56" i="14"/>
  <c r="G55" i="14"/>
  <c r="G54" i="14"/>
  <c r="G53" i="14"/>
  <c r="G52" i="14"/>
  <c r="G57" i="9"/>
  <c r="G56" i="9"/>
  <c r="G55" i="9"/>
  <c r="G53" i="9"/>
  <c r="G51" i="9"/>
  <c r="G49" i="9"/>
  <c r="G60" i="9"/>
  <c r="G59" i="9"/>
  <c r="G58" i="9"/>
  <c r="G54" i="9"/>
  <c r="G52" i="18"/>
  <c r="G52" i="19"/>
  <c r="G52" i="17"/>
  <c r="G52" i="16"/>
  <c r="G52" i="15"/>
  <c r="G52" i="9" l="1"/>
  <c r="G51" i="17" l="1"/>
  <c r="G50" i="17"/>
  <c r="G49" i="17"/>
  <c r="G48" i="17"/>
  <c r="G47" i="17"/>
  <c r="G50" i="9"/>
  <c r="G48" i="9"/>
  <c r="G47" i="9"/>
  <c r="G3" i="15" l="1"/>
  <c r="G51" i="19"/>
  <c r="G50" i="19"/>
  <c r="G49" i="19"/>
  <c r="G48" i="19"/>
  <c r="G47" i="19"/>
  <c r="G46" i="19"/>
  <c r="G45" i="19"/>
  <c r="G44" i="19"/>
  <c r="G43"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B2" i="19"/>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4" i="18"/>
  <c r="G3" i="18"/>
  <c r="B2" i="18"/>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61" i="19" l="1"/>
  <c r="D46" i="1" s="1"/>
  <c r="D49" i="1" s="1"/>
  <c r="G61" i="18"/>
  <c r="D53" i="1" s="1"/>
  <c r="D56" i="1" s="1"/>
  <c r="G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G10" i="17"/>
  <c r="G9" i="17"/>
  <c r="G8" i="17"/>
  <c r="G6" i="17"/>
  <c r="G5" i="17"/>
  <c r="G4" i="17"/>
  <c r="G3" i="17"/>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51" i="15" l="1"/>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46" i="9" l="1"/>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G61" i="14" l="1"/>
  <c r="G61" i="15"/>
  <c r="G61" i="17" l="1"/>
  <c r="D38" i="1" s="1"/>
  <c r="D42" i="1" s="1"/>
  <c r="B2" i="17"/>
  <c r="G61" i="16"/>
  <c r="D31" i="1" s="1"/>
  <c r="B2" i="16"/>
  <c r="D24" i="1"/>
  <c r="B2" i="15"/>
  <c r="D17" i="1"/>
  <c r="D20" i="1" s="1"/>
  <c r="B2" i="14"/>
  <c r="D34" i="1" l="1"/>
  <c r="B2" i="9"/>
  <c r="D27" i="1" l="1"/>
  <c r="D10" i="1" l="1"/>
  <c r="D13" i="1" s="1"/>
  <c r="D59" i="1" s="1"/>
  <c r="C7" i="5"/>
  <c r="C10" i="5" l="1"/>
  <c r="C14" i="5" l="1"/>
  <c r="C16" i="5" s="1"/>
  <c r="C12" i="5"/>
  <c r="C22" i="5"/>
  <c r="C24" i="5" s="1"/>
  <c r="C30" i="5"/>
  <c r="C32" i="5" s="1"/>
  <c r="C18" i="5"/>
  <c r="C20" i="5" s="1"/>
  <c r="C26" i="5"/>
  <c r="C28" i="5" s="1"/>
  <c r="C34" i="5"/>
  <c r="C35" i="5" l="1"/>
  <c r="C36" i="5" s="1"/>
  <c r="C38" i="5" s="1"/>
  <c r="D60" i="1" s="1"/>
</calcChain>
</file>

<file path=xl/sharedStrings.xml><?xml version="1.0" encoding="utf-8"?>
<sst xmlns="http://schemas.openxmlformats.org/spreadsheetml/2006/main" count="1344" uniqueCount="172">
  <si>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</si>
  <si>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</si>
  <si>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</si>
  <si>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</si>
  <si>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</si>
  <si>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</si>
  <si>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</si>
  <si>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</si>
  <si>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</si>
  <si>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</si>
  <si>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</si>
  <si>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</si>
  <si>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</si>
  <si>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</si>
  <si>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</si>
  <si>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</si>
  <si>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</si>
  <si>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</si>
  <si>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</si>
  <si>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</si>
  <si>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</si>
  <si>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</si>
  <si>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</si>
  <si>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</si>
  <si>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</si>
  <si>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</si>
  <si>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</si>
  <si>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</si>
  <si>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</si>
  <si>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</si>
  <si>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</si>
  <si>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</si>
  <si>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</si>
  <si>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</si>
  <si>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</si>
  <si>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</si>
  <si>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</si>
  <si>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</si>
  <si>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</si>
  <si>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</si>
  <si>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</si>
  <si>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</si>
  <si>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</si>
  <si>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</si>
  <si>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</si>
  <si>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</si>
  <si>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</si>
  <si>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</si>
  <si>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</si>
  <si>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</si>
  <si>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</si>
  <si>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</si>
  <si>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</si>
  <si>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</si>
  <si>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</si>
  <si>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</si>
  <si>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</si>
  <si>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</si>
  <si>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</si>
  <si>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</si>
  <si>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</si>
  <si>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</si>
  <si>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Grand Total Base Bid</t>
  </si>
  <si>
    <t xml:space="preserve">Grand Total Award Criteria Figure </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</si>
  <si>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</si>
  <si>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</si>
  <si>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t>WELLINGTON</t>
  </si>
  <si>
    <t>********</t>
  </si>
  <si>
    <t>EARTH EXCAVATION (SOIL TO CCDD FACILITY)</t>
  </si>
  <si>
    <t>CU YD</t>
  </si>
  <si>
    <t>EARTH EXCAVATION (SOIL TO LANDFILL)</t>
  </si>
  <si>
    <t>PAVEMENT REMOVAL</t>
  </si>
  <si>
    <t>SQ YD</t>
  </si>
  <si>
    <t>DRIVEWAY AND ALLEY RETURN PAVEMENT REMOVAL</t>
  </si>
  <si>
    <t>CURB REMOVAL</t>
  </si>
  <si>
    <t>COMBINATION CURB AND GUTTER REMOVAL</t>
  </si>
  <si>
    <t>SIDEWALK REMOVAL</t>
  </si>
  <si>
    <t>SQ FT</t>
  </si>
  <si>
    <t>ALLEY PAVEMENT REMOVAL</t>
  </si>
  <si>
    <t>GARAGE APRON REMOVAL</t>
  </si>
  <si>
    <t>HOT-MIX ASPHALT SURFACE REMOVAL, VARIABLE DEPTH</t>
  </si>
  <si>
    <t>SUB-BASE GRANULAR MATERIAL, TYPE B</t>
  </si>
  <si>
    <t>TRENCH BACKFILL</t>
  </si>
  <si>
    <t>CRUSHED STONE (TEMPORARY USE)</t>
  </si>
  <si>
    <t>TON</t>
  </si>
  <si>
    <t>PORTLAND CEMENT CONCRETE BASE COURSE, 8 IN</t>
  </si>
  <si>
    <t>HIGH EARLY STRENGTH PORTLAND CEMENT CONCRETE BASE COURSE, 8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</si>
  <si>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</si>
  <si>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</si>
  <si>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</si>
  <si>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</si>
  <si>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PORTLAND CEMENT CONCRETE SIDEWALK, 5 IN</t>
  </si>
  <si>
    <t>PORTLAND CEMENT CONCRETE ADA CURB RAMP, 5 IN</t>
  </si>
  <si>
    <t>HIGH EARLY STRENGTH PORTLAND CEMENT CONCRETE ADA CURB RAMP, 8 IN</t>
  </si>
  <si>
    <t>DRILL AND GROUT DOWEL AND TIE BARS</t>
  </si>
  <si>
    <t>EACH</t>
  </si>
  <si>
    <t>BITUMINOUS MATERIALS (TACK COAT)</t>
  </si>
  <si>
    <t>POUND</t>
  </si>
  <si>
    <t>HOT-MIX ASPHALT SURFACE COURSE, IL-9.5LH, MIX "C", N30 (CDOT)</t>
  </si>
  <si>
    <t>HOT-MIX ASPHALT SURFACE COURSE, MIX "D", N70</t>
  </si>
  <si>
    <t>HOT-MIX ASPHALT SURFACE COURSE, PATCH, N30 (6 FT OR LESS)</t>
  </si>
  <si>
    <t>CONCRETE CURB, TYPE B</t>
  </si>
  <si>
    <t>HIGH EARLY STRENGTH PORTLAND CEMENT CONCRETE COMBINATION CURB AND GUTTER, TYPE B-V.12</t>
  </si>
  <si>
    <t>COMBINATION CONCRETE CURB AND GUTTER, TYPE B-V.12</t>
  </si>
  <si>
    <t>MANHOLE, 3 FT DIAMETER, TYPE B, FRAME AND CLOSED LID (CITY OF CHICAGO)</t>
  </si>
  <si>
    <t>MANHOLE, 3 FT DIAMETER, TYPE A, FRAME AND CLOSED LID (CITY OF CHICAGO)</t>
  </si>
  <si>
    <t>CATCH BASIN, TYPE A, 4 FT DIAMETER, TYPE 1 FRAME, OPEN LID (CITY OF CHICAGO)</t>
  </si>
  <si>
    <t>DRAINAGE AND UTILITY STRUCTURES TO BE ADJUSTED</t>
  </si>
  <si>
    <t>VORTEX RESTRICTOR</t>
  </si>
  <si>
    <t>SEWER CLEANING AND TELEVISING (24 IN DIAMETER OR LESS)</t>
  </si>
  <si>
    <t>PULVERIZED TOPSOIL MIX</t>
  </si>
  <si>
    <t>HYDRAULIC SEEDING, CLASS 1A</t>
  </si>
  <si>
    <t>CONSTRUCTION SIGNS</t>
  </si>
  <si>
    <t>PREMOLDED RUBBER SPEED HUMPS</t>
  </si>
  <si>
    <t>STORM SEWERS, DUCTILE IRON PIPE, 8 IN</t>
  </si>
  <si>
    <t>STORM SEWERS, EXTRA STRENGTH VITRIFIED CLAY PIPE, 8 IN</t>
  </si>
  <si>
    <t>STORM SEWERS, EXTRA STRENGTH VITRIFIED CLAY PIPE, 10 IN</t>
  </si>
  <si>
    <t>STORM SEWERS, EXTRA STRENGTH VITRIFIED CLAY PIPE, 18 IN</t>
  </si>
  <si>
    <t>C1631</t>
  </si>
  <si>
    <t>22941 22942 22943 22944 22945 22946 22947  (7 Locations)</t>
  </si>
  <si>
    <t>22941 - BERENICE</t>
  </si>
  <si>
    <t>BERENICE</t>
  </si>
  <si>
    <t>22943 - WAVELAND</t>
  </si>
  <si>
    <t>WAVELAND</t>
  </si>
  <si>
    <t>22944 - GLENLAKE</t>
  </si>
  <si>
    <t>GLENLAKE</t>
  </si>
  <si>
    <t>22945 - WELLINGTON</t>
  </si>
  <si>
    <t>22946 - BRYN MAWR</t>
  </si>
  <si>
    <t>BRYN MAWR</t>
  </si>
  <si>
    <t>22947 - ROGERS</t>
  </si>
  <si>
    <t>ROGERS</t>
  </si>
  <si>
    <t>Brick Paver Allowance</t>
  </si>
  <si>
    <r>
      <t xml:space="preserve">GRAND TOTAL BASE BID - ALL ALLEYS </t>
    </r>
    <r>
      <rPr>
        <b/>
        <sz val="12"/>
        <color theme="5" tint="-0.249977111117893"/>
        <rFont val="Arial Narrow"/>
        <family val="2"/>
      </rPr>
      <t>(Total of Lines 4, 8, 12, 16, 21, 25, 29)</t>
    </r>
  </si>
  <si>
    <t xml:space="preserve">Base Work Only (Lines 1, 5, 9, 13, 17, 22, and 26) automatically poulates from each Schedule of Prices Worksheet </t>
  </si>
  <si>
    <t>Equals Total of Lines 4, 8, 12, 16, 21, 25 and 29.  Total Base Bid automatically populates.</t>
  </si>
  <si>
    <t>Based on Line 30 (Grand Totat Base Bid figure).  Grand Total Award Criteria Figure (Line 31) automatically populates from Award Criteria Figure Worksheet.</t>
  </si>
  <si>
    <t>22942 - LOCKWOOD</t>
  </si>
  <si>
    <t>LOCKWOOD</t>
  </si>
  <si>
    <r>
      <t>Bidders MUST use the Excel File available to bidders from the</t>
    </r>
    <r>
      <rPr>
        <b/>
        <sz val="12"/>
        <color rgb="FFFF0000"/>
        <rFont val="Arial Narrow"/>
        <family val="2"/>
      </rPr>
      <t xml:space="preserve"> </t>
    </r>
    <r>
      <rPr>
        <b/>
        <sz val="12"/>
        <rFont val="Arial Narrow"/>
        <family val="2"/>
      </rPr>
      <t xml:space="preserve">Springer Blueprint </t>
    </r>
    <r>
      <rPr>
        <b/>
        <sz val="12"/>
        <color theme="1" tint="0.34998626667073579"/>
        <rFont val="Arial Narrow"/>
        <family val="2"/>
      </rPr>
      <t xml:space="preserve">Planroom: </t>
    </r>
    <r>
      <rPr>
        <b/>
        <strike/>
        <sz val="12"/>
        <color rgb="FFFF0000"/>
        <rFont val="Arial Narrow"/>
        <family val="2"/>
      </rPr>
      <t xml:space="preserve">
</t>
    </r>
    <r>
      <rPr>
        <sz val="12"/>
        <rFont val="Arial Narrow"/>
        <family val="2"/>
      </rPr>
      <t>(www.springerplanroom.com)</t>
    </r>
    <r>
      <rPr>
        <b/>
        <sz val="12"/>
        <color theme="1" tint="0.34998626667073579"/>
        <rFont val="Arial Narrow"/>
        <family val="2"/>
      </rPr>
      <t xml:space="preserve"> or the PBC Website: </t>
    </r>
    <r>
      <rPr>
        <sz val="12"/>
        <rFont val="Arial Narrow"/>
        <family val="2"/>
      </rPr>
      <t>(https://pbcchicago.com/opportunities/cdotalleys-package-8/)</t>
    </r>
    <r>
      <rPr>
        <b/>
        <sz val="12"/>
        <rFont val="Arial Narrow"/>
        <family val="2"/>
      </rPr>
      <t xml:space="preserve"> </t>
    </r>
    <r>
      <rPr>
        <b/>
        <sz val="12"/>
        <color theme="1" tint="0.34998626667073579"/>
        <rFont val="Arial Narrow"/>
        <family val="2"/>
      </rPr>
      <t>to ensure accurate calculations for the Total Base Bid and Total Award Criteria. Please follow instructions on the Bid Form.</t>
    </r>
  </si>
  <si>
    <r>
      <rPr>
        <b/>
        <sz val="14"/>
        <rFont val="Arial Narrow"/>
        <family val="2"/>
      </rPr>
      <t>SCHEDULE OF PRICES</t>
    </r>
    <r>
      <rPr>
        <b/>
        <sz val="10"/>
        <rFont val="Arial Narrow"/>
        <family val="2"/>
      </rPr>
      <t xml:space="preserve">
CHICAGO DEPARTMENT OF TRANSPORTATION ('CDOT') CAPITAL PROGRAM - ALLEYS (VARIOUS LOCATIONS) - PACKAGE 8
LOCATION: W. BERENICE AVE./ W. GRACE ST./ N. LOCKWOOD AVE./ N. LARAMIE AVE. 
 CDOT PROJECT NO.: #U-6-240/PBC PROJECT NO.: 22941
PBC CONTRACT: C1631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</si>
  <si>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22941/#U-6-240 - BERENICE</t>
  </si>
  <si>
    <t>TOTAL FOR 22942/#U-6-240 - LOCKWOOD</t>
  </si>
  <si>
    <r>
      <rPr>
        <b/>
        <sz val="14"/>
        <rFont val="Arial Narrow"/>
        <family val="2"/>
      </rPr>
      <t>SCHEDULE OF PRICES</t>
    </r>
    <r>
      <rPr>
        <b/>
        <sz val="10"/>
        <rFont val="Arial Narrow"/>
        <family val="2"/>
      </rPr>
      <t xml:space="preserve">
CHICAGO DEPARTMENT OF TRANSPORTATION ('CDOT') CAPITAL PROGRAM - ALLEYS (VARIOUS LOCATIONS) - PACKAGE 8
LOCATION: W. WAVELAND AVE/W. ADDISON STREET./N. DRAKE AVE./N. ST. LOUIS AVE. 
 CDOT PROJECT NO.#U-6-240/PBC PROJECT NO.: 22943
PBC CONTRACT: C1631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</si>
  <si>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8
LOCATION: W. GLENLAKE AVE/W. PETERSON AVE./N. MAPLEWOOD AVE./N. CAMPBELL AVE.
 CDOT PROJECT NO.:#U-6-240/PBC PROJECT NO.: 22944
PBC CONTRACT: C1631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</si>
  <si>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8
LOCATION: W. WELLINGTON AVE./W. OAKDALE AVE./N. CLARK ST./N. BROADWAY AVE</t>
    </r>
    <r>
      <rPr>
        <b/>
        <sz val="10"/>
        <color rgb="FFFF0000"/>
        <rFont val="Arial Narrow"/>
        <family val="2"/>
      </rPr>
      <t>.</t>
    </r>
    <r>
      <rPr>
        <b/>
        <sz val="10"/>
        <rFont val="Arial Narrow"/>
        <family val="2"/>
      </rPr>
      <t xml:space="preserve">
 CDOT PROJECT NO.:#U-6-240/PBC PROJECT NO.: 22945
PBC CONTRACT: C1631</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</si>
  <si>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22943/#U-6-240 - WAVELAND</t>
  </si>
  <si>
    <t>TOTAL FOR 22944/#U-6-240 - GLENLAKE</t>
  </si>
  <si>
    <t>TOTAL FOR 22945/#U-6-240 - WELLINGTON</t>
  </si>
  <si>
    <r>
      <rPr>
        <b/>
        <sz val="14"/>
        <rFont val="Arial Narrow"/>
        <family val="2"/>
      </rPr>
      <t>SCHEDULE OF PRICES</t>
    </r>
    <r>
      <rPr>
        <b/>
        <sz val="10"/>
        <rFont val="Arial Narrow"/>
        <family val="2"/>
      </rPr>
      <t xml:space="preserve">
CHICAGO DEPARTMENT OF TRANSPORTATION ('CDOT') CAPITAL PROGRAM - ALLEYS (VARIOUS LOCATIONS) - PACKAGE 8
LOCATION: W. BRYN MAWR AVE./W. CATALPA AVE./N. BROADWAY AVE./N. WINTHROP AVE.
 CDOT PROJECT NO.:#U-6-240/PBC PROJECT NO.: 22946
PBC CONTRACT: C1631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</si>
  <si>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22946#U-6-240 - BRYN MAWR</t>
  </si>
  <si>
    <r>
      <rPr>
        <b/>
        <sz val="14"/>
        <rFont val="Arial Narrow"/>
        <family val="2"/>
      </rPr>
      <t>SCHEDULE OF PRICES</t>
    </r>
    <r>
      <rPr>
        <b/>
        <sz val="10"/>
        <rFont val="Arial Narrow"/>
        <family val="2"/>
      </rPr>
      <t xml:space="preserve">
CHICAGO DEPARTMENT OF TRANSPORTATION ('CDOT') CAPITAL PROGRAM - ALLEYS (VARIOUS LOCATIONS) - PACKAGE 8
LOCATION: N. ROGERS AVE./W. CHASE AVE./N. WOLCOTT AVE./N. HONORE ST.
 CDOT PROJECT NO.:#U-6-240/PBC PROJECT NO.: 22947
PBC CONTRACT: C1631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</si>
  <si>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22947/#U-6-240 - ROGERS</t>
  </si>
  <si>
    <t>FOOT</t>
  </si>
  <si>
    <t>PERVIOUS AGGREGATE SUBBASE OR FILL</t>
  </si>
  <si>
    <t>BEDDING AND VOID OPENING AGGREGATES FOR PERMEABLE PAVERS</t>
  </si>
  <si>
    <t>PORTLAND CEMENT CONCRETE BASE COURSE, 10 IN</t>
  </si>
  <si>
    <t>HIGH EARLY STRENGTH PORTLAND CEMENT CONCRETE BASE COURSE, 10 IN</t>
  </si>
  <si>
    <t>PORTLAND CEMENT CONCRETE COLLAR FOR PERMEABLE BLOCK PAVERS</t>
  </si>
  <si>
    <t>PERMEABLE CONCRETE BLOCK PAVERS</t>
  </si>
  <si>
    <t>HOT-MIX ASPHALT SURFACE COURSE, PATCH, N70 (6 FT OR LESS)</t>
  </si>
  <si>
    <t>STORM SEWERS, DUCTILE IRON PIPE, 12 IN</t>
  </si>
  <si>
    <t>EXTRA STRENGTH VITRIFIED CLAY WYE CONNECTION, 12 IN BY 8 IN</t>
  </si>
  <si>
    <t>CATCH BASINS, MANHOLES, WATER VALVES, ROUNDWAYS, AND INLETS TO BE CLEANED</t>
  </si>
  <si>
    <t>GEOTECHNICAL FABRIC</t>
  </si>
  <si>
    <t>TREE PROTECTION</t>
  </si>
  <si>
    <t>CDOT SP 905-1</t>
  </si>
  <si>
    <t>MEMBRANE WATERPROOFING</t>
  </si>
  <si>
    <t>CDOT SP 670-1</t>
  </si>
  <si>
    <t>ENGINEER'S FIELD OFFICE</t>
  </si>
  <si>
    <t>CAL MO</t>
  </si>
  <si>
    <r>
      <rPr>
        <b/>
        <sz val="14"/>
        <rFont val="Arial Narrow"/>
        <family val="2"/>
      </rPr>
      <t>SCHEDULE OF PRICES</t>
    </r>
    <r>
      <rPr>
        <b/>
        <sz val="10"/>
        <rFont val="Arial Narrow"/>
        <family val="2"/>
      </rPr>
      <t xml:space="preserve">
CHICAGO DEPARTMENT OF TRANSPORTATION ('CDOT') CAPITAL PROGRAM - ALLEYS (VARIOUS LOCATIONS) - PACKAGE 8
LOCATION: N. LOCKWOOD AVE./N. LARAMIE AVE./W. SCHUBERT AVE./W. DRUMMOND PL.
 CDOT PROJECT NO.: #U-6-240/PBC PROJECT NO.: 22942 
PBC CONTRACT: C1631
</t>
    </r>
    <r>
      <rPr>
        <sz val="10"/>
        <rFont val="Arial Narrow"/>
        <family val="2"/>
      </rPr>
      <t>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</si>
  <si>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Chicago Department of Transporation (CDOT) Capital Program - Alleys (Various Locations) Package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</si>
</sst>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1"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sz val="24"/>
      <color theme="5" tint="-0.499984740745262"/>
      <name val="Arial Narrow"/>
      <family val="2"/>
    </font>
    <font>
      <b/>
      <sz val="12"/>
      <color theme="5" tint="-0.249977111117893"/>
      <name val="Arial Narrow"/>
      <family val="2"/>
    </font>
    <font>
      <sz val="8"/>
      <name val="Arial"/>
      <family val="2"/>
    </font>
    <font>
      <b/>
      <sz val="12"/>
      <color theme="5" tint="-0.499984740745262"/>
      <name val="Arial Narrow"/>
      <family val="2"/>
    </font>
    <font>
      <b/>
      <strike/>
      <sz val="12"/>
      <color rgb="FFFF0000"/>
      <name val="Arial Narrow"/>
      <family val="2"/>
    </font>
    <font>
      <sz val="12"/>
      <name val="Arial Narrow"/>
      <family val="2"/>
    </font>
    <font>
      <b/>
      <sz val="8"/>
      <name val="Arial"/>
      <family val="2"/>
    </font>
    <font>
      <b/>
      <sz val="11"/>
      <name val="Arial Narrow"/>
      <family val="2"/>
    </font>
    <font>
      <sz val="8"/>
      <color theme="1"/>
      <name val="Arial"/>
      <family val="2"/>
    </font>
    <font>
      <b/>
      <sz val="10"/>
      <color rgb="FFFF0000"/>
      <name val="Arial Narrow"/>
      <family val="2"/>
    </font>
    <font>
      <b/>
      <sz val="12"/>
      <name val="Arial Narrow"/>
      <family val="2"/>
    </font>
    <font>
      <b/>
      <sz val="12"/>
      <color rgb="FFFF0000"/>
      <name val="Arial Narrow"/>
      <family val="2"/>
    </font>
  </fonts>
  <fills count="36">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E697"/>
        <bgColor indexed="64"/>
      </patternFill>
    </fill>
    <fill>
      <patternFill patternType="solid">
        <fgColor theme="4" tint="-0.499984740745262"/>
        <bgColor indexed="64"/>
      </patternFill>
    </fill>
    <fill>
      <patternFill patternType="solid">
        <fgColor rgb="FFFFF2C9"/>
        <bgColor indexed="64"/>
      </patternFill>
    </fill>
    <fill>
      <patternFill patternType="solid">
        <fgColor theme="4" tint="0.39997558519241921"/>
        <bgColor indexed="64"/>
      </patternFill>
    </fill>
  </fills>
  <borders count="113">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5" tint="-0.499984740745262"/>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medium">
        <color theme="5" tint="-0.499984740745262"/>
      </left>
      <right style="thin">
        <color theme="5" tint="-0.499984740745262"/>
      </right>
      <top/>
      <bottom style="medium">
        <color theme="5" tint="-0.499984740745262"/>
      </bottom>
      <diagonal/>
    </border>
    <border>
      <left style="thin">
        <color theme="5" tint="-0.499984740745262"/>
      </left>
      <right style="thin">
        <color theme="5" tint="-0.499984740745262"/>
      </right>
      <top/>
      <bottom style="medium">
        <color theme="5" tint="-0.499984740745262"/>
      </bottom>
      <diagonal/>
    </border>
    <border>
      <left style="thin">
        <color theme="5" tint="-0.499984740745262"/>
      </left>
      <right style="medium">
        <color theme="5" tint="-0.499984740745262"/>
      </right>
      <top/>
      <bottom style="medium">
        <color theme="5"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6" tint="-0.499984740745262"/>
      </left>
      <right style="medium">
        <color theme="6" tint="-0.499984740745262"/>
      </right>
      <top/>
      <bottom style="medium">
        <color theme="6" tint="-0.499984740745262"/>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theme="8" tint="-0.499984740745262"/>
      </left>
      <right/>
      <top style="thin">
        <color indexed="64"/>
      </top>
      <bottom style="medium">
        <color theme="8" tint="-0.499984740745262"/>
      </bottom>
      <diagonal/>
    </border>
    <border>
      <left/>
      <right/>
      <top style="thin">
        <color indexed="64"/>
      </top>
      <bottom style="medium">
        <color theme="8" tint="-0.499984740745262"/>
      </bottom>
      <diagonal/>
    </border>
    <border>
      <left/>
      <right style="thin">
        <color theme="8" tint="-0.499984740745262"/>
      </right>
      <top style="thin">
        <color indexed="64"/>
      </top>
      <bottom style="medium">
        <color theme="8" tint="-0.499984740745262"/>
      </bottom>
      <diagonal/>
    </border>
    <border>
      <left style="thin">
        <color theme="7" tint="-0.499984740745262"/>
      </left>
      <right/>
      <top style="thin">
        <color indexed="64"/>
      </top>
      <bottom style="medium">
        <color theme="7" tint="-0.499984740745262"/>
      </bottom>
      <diagonal/>
    </border>
    <border>
      <left/>
      <right/>
      <top style="thin">
        <color indexed="64"/>
      </top>
      <bottom style="medium">
        <color theme="7" tint="-0.499984740745262"/>
      </bottom>
      <diagonal/>
    </border>
    <border>
      <left/>
      <right style="thin">
        <color theme="7" tint="-0.499984740745262"/>
      </right>
      <top style="thin">
        <color indexed="64"/>
      </top>
      <bottom style="medium">
        <color theme="7" tint="-0.499984740745262"/>
      </bottom>
      <diagonal/>
    </border>
    <border>
      <left/>
      <right/>
      <top style="thin">
        <color theme="0" tint="-0.24994659260841701"/>
      </top>
      <bottom style="medium">
        <color theme="0" tint="-0.24994659260841701"/>
      </bottom>
      <diagonal/>
    </border>
    <border>
      <left style="medium">
        <color theme="9" tint="-0.499984740745262"/>
      </left>
      <right/>
      <top/>
      <bottom style="medium">
        <color theme="9" tint="-0.499984740745262"/>
      </bottom>
      <diagonal/>
    </border>
    <border>
      <left/>
      <right/>
      <top/>
      <bottom style="medium">
        <color theme="9" tint="-0.499984740745262"/>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328">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6" xfId="0" applyFont="1" applyFill="1" applyBorder="1" applyAlignment="1">
      <alignment vertical="center" wrapText="1"/>
    </xf>
    <xf numFmtId="0" fontId="36" fillId="10" borderId="37" xfId="0" applyFont="1" applyFill="1" applyBorder="1"/>
    <xf numFmtId="0" fontId="2" fillId="2" borderId="42" xfId="0" applyFont="1" applyFill="1" applyBorder="1" applyAlignment="1">
      <alignment horizontal="center" wrapText="1"/>
    </xf>
    <xf numFmtId="0" fontId="6" fillId="4" borderId="36" xfId="0" applyFont="1" applyFill="1" applyBorder="1"/>
    <xf numFmtId="44" fontId="6" fillId="14" borderId="45" xfId="0" applyNumberFormat="1" applyFont="1" applyFill="1" applyBorder="1" applyAlignment="1">
      <alignment vertical="center"/>
    </xf>
    <xf numFmtId="44" fontId="6" fillId="16" borderId="45" xfId="0" applyNumberFormat="1" applyFont="1" applyFill="1" applyBorder="1" applyAlignment="1">
      <alignment vertical="center"/>
    </xf>
    <xf numFmtId="44" fontId="7" fillId="5" borderId="46" xfId="0" applyNumberFormat="1" applyFont="1" applyFill="1" applyBorder="1" applyAlignment="1">
      <alignment vertical="center"/>
    </xf>
    <xf numFmtId="44" fontId="5" fillId="5" borderId="36" xfId="0" applyNumberFormat="1" applyFont="1" applyFill="1" applyBorder="1"/>
    <xf numFmtId="0" fontId="2" fillId="3" borderId="42" xfId="0" applyFont="1" applyFill="1" applyBorder="1" applyAlignment="1">
      <alignment horizontal="center" wrapText="1"/>
    </xf>
    <xf numFmtId="0" fontId="6" fillId="6" borderId="36" xfId="0" applyFont="1" applyFill="1" applyBorder="1"/>
    <xf numFmtId="44" fontId="4" fillId="8" borderId="36" xfId="0" applyNumberFormat="1" applyFont="1" applyFill="1" applyBorder="1"/>
    <xf numFmtId="0" fontId="2" fillId="7" borderId="42" xfId="0" applyFont="1" applyFill="1" applyBorder="1" applyAlignment="1">
      <alignment horizontal="center" wrapText="1"/>
    </xf>
    <xf numFmtId="0" fontId="6" fillId="19" borderId="36" xfId="0" applyFont="1" applyFill="1" applyBorder="1"/>
    <xf numFmtId="44" fontId="31" fillId="20" borderId="49" xfId="0" applyNumberFormat="1" applyFont="1" applyFill="1" applyBorder="1" applyAlignment="1">
      <alignment vertical="center"/>
    </xf>
    <xf numFmtId="44" fontId="4" fillId="20" borderId="36" xfId="0" applyNumberFormat="1" applyFont="1" applyFill="1" applyBorder="1"/>
    <xf numFmtId="0" fontId="11" fillId="0" borderId="43" xfId="0" applyFont="1" applyBorder="1" applyAlignment="1">
      <alignment vertical="center" textRotation="90"/>
    </xf>
    <xf numFmtId="0" fontId="2" fillId="21" borderId="42" xfId="0" applyFont="1" applyFill="1" applyBorder="1" applyAlignment="1">
      <alignment horizontal="center" vertical="center" wrapText="1"/>
    </xf>
    <xf numFmtId="44" fontId="24" fillId="23" borderId="44" xfId="0" applyNumberFormat="1" applyFont="1" applyFill="1" applyBorder="1"/>
    <xf numFmtId="0" fontId="11" fillId="0" borderId="47" xfId="0" applyFont="1" applyBorder="1" applyAlignment="1">
      <alignment vertical="center" textRotation="90"/>
    </xf>
    <xf numFmtId="44" fontId="24" fillId="24" borderId="38" xfId="0" applyNumberFormat="1" applyFont="1" applyFill="1" applyBorder="1"/>
    <xf numFmtId="0" fontId="1" fillId="0" borderId="35" xfId="0" applyFont="1" applyBorder="1" applyAlignment="1">
      <alignment horizontal="right" wrapText="1"/>
    </xf>
    <xf numFmtId="0" fontId="1" fillId="0" borderId="37" xfId="0" applyFont="1" applyBorder="1"/>
    <xf numFmtId="0" fontId="1" fillId="0" borderId="52" xfId="0" applyFont="1" applyBorder="1" applyAlignment="1">
      <alignment horizontal="right" wrapText="1"/>
    </xf>
    <xf numFmtId="0" fontId="28" fillId="9" borderId="53" xfId="0" applyFont="1" applyFill="1" applyBorder="1" applyAlignment="1">
      <alignment horizontal="center" vertical="top" wrapText="1"/>
    </xf>
    <xf numFmtId="0" fontId="28" fillId="14" borderId="55" xfId="0" applyFont="1" applyFill="1" applyBorder="1" applyAlignment="1">
      <alignment horizontal="center" vertical="top" wrapText="1"/>
    </xf>
    <xf numFmtId="0" fontId="28" fillId="16" borderId="55" xfId="0" applyFont="1" applyFill="1" applyBorder="1" applyAlignment="1">
      <alignment horizontal="center" vertical="top" wrapText="1"/>
    </xf>
    <xf numFmtId="0" fontId="29" fillId="23" borderId="55" xfId="0" applyFont="1" applyFill="1" applyBorder="1" applyAlignment="1">
      <alignment horizontal="center" vertical="top" wrapText="1"/>
    </xf>
    <xf numFmtId="0" fontId="29" fillId="24" borderId="56" xfId="0" applyFont="1" applyFill="1" applyBorder="1" applyAlignment="1">
      <alignment horizontal="center" vertical="top" wrapText="1"/>
    </xf>
    <xf numFmtId="0" fontId="28" fillId="0" borderId="57" xfId="0" applyFont="1" applyBorder="1" applyAlignment="1">
      <alignment vertical="top" wrapText="1"/>
    </xf>
    <xf numFmtId="0" fontId="44" fillId="10" borderId="61" xfId="0" applyFont="1" applyFill="1" applyBorder="1" applyAlignment="1">
      <alignment vertical="top" wrapText="1"/>
    </xf>
    <xf numFmtId="0" fontId="0" fillId="0" borderId="61" xfId="0" applyBorder="1"/>
    <xf numFmtId="0" fontId="15" fillId="7" borderId="63" xfId="0" applyFont="1" applyFill="1" applyBorder="1" applyAlignment="1">
      <alignment horizontal="center" vertical="center" wrapText="1"/>
    </xf>
    <xf numFmtId="44" fontId="16" fillId="13" borderId="64" xfId="0" applyNumberFormat="1" applyFont="1" applyFill="1" applyBorder="1" applyAlignment="1">
      <alignment horizontal="center" wrapText="1"/>
    </xf>
    <xf numFmtId="0" fontId="18" fillId="7" borderId="62" xfId="0" applyFont="1" applyFill="1" applyBorder="1" applyAlignment="1">
      <alignment horizontal="center"/>
    </xf>
    <xf numFmtId="0" fontId="2" fillId="23" borderId="61" xfId="0" applyFont="1" applyFill="1" applyBorder="1"/>
    <xf numFmtId="0" fontId="2" fillId="23" borderId="0" xfId="0" applyFont="1" applyFill="1"/>
    <xf numFmtId="164" fontId="2" fillId="23" borderId="64" xfId="0" applyNumberFormat="1" applyFont="1" applyFill="1" applyBorder="1"/>
    <xf numFmtId="0" fontId="1" fillId="0" borderId="61" xfId="0" applyFont="1" applyBorder="1"/>
    <xf numFmtId="2" fontId="1" fillId="10" borderId="64" xfId="2" applyNumberFormat="1" applyFont="1" applyFill="1" applyBorder="1" applyProtection="1">
      <protection locked="0"/>
    </xf>
    <xf numFmtId="164" fontId="1" fillId="0" borderId="64" xfId="0" applyNumberFormat="1" applyFont="1" applyBorder="1"/>
    <xf numFmtId="0" fontId="1" fillId="8" borderId="61" xfId="0" applyFont="1" applyFill="1" applyBorder="1"/>
    <xf numFmtId="0" fontId="1" fillId="8" borderId="0" xfId="0" applyFont="1" applyFill="1"/>
    <xf numFmtId="0" fontId="1" fillId="8" borderId="64" xfId="0" applyFont="1" applyFill="1" applyBorder="1"/>
    <xf numFmtId="0" fontId="0" fillId="14" borderId="61" xfId="0" applyFill="1" applyBorder="1"/>
    <xf numFmtId="0" fontId="0" fillId="14" borderId="0" xfId="0" applyFill="1"/>
    <xf numFmtId="164" fontId="1" fillId="8" borderId="64" xfId="0" applyNumberFormat="1" applyFont="1" applyFill="1" applyBorder="1"/>
    <xf numFmtId="44" fontId="21" fillId="15" borderId="66" xfId="0" applyNumberFormat="1" applyFont="1" applyFill="1" applyBorder="1"/>
    <xf numFmtId="0" fontId="1" fillId="0" borderId="68" xfId="0" applyFont="1" applyBorder="1" applyAlignment="1">
      <alignment horizontal="right"/>
    </xf>
    <xf numFmtId="0" fontId="1" fillId="0" borderId="61" xfId="0" applyFont="1" applyBorder="1" applyAlignment="1">
      <alignment horizontal="right"/>
    </xf>
    <xf numFmtId="0" fontId="23" fillId="26" borderId="68" xfId="0" applyFont="1" applyFill="1" applyBorder="1" applyAlignment="1">
      <alignment horizontal="left"/>
    </xf>
    <xf numFmtId="0" fontId="14" fillId="26" borderId="71" xfId="0" applyFont="1" applyFill="1" applyBorder="1"/>
    <xf numFmtId="0" fontId="1" fillId="10" borderId="61" xfId="0" applyFont="1" applyFill="1" applyBorder="1" applyAlignment="1">
      <alignment horizontal="left"/>
    </xf>
    <xf numFmtId="0" fontId="1" fillId="10" borderId="0" xfId="0" applyFont="1" applyFill="1" applyAlignment="1">
      <alignment horizontal="left"/>
    </xf>
    <xf numFmtId="0" fontId="0" fillId="10" borderId="62" xfId="0" applyFill="1" applyBorder="1"/>
    <xf numFmtId="0" fontId="1" fillId="12" borderId="61" xfId="0" applyFont="1" applyFill="1" applyBorder="1" applyAlignment="1">
      <alignment horizontal="left"/>
    </xf>
    <xf numFmtId="0" fontId="1" fillId="12" borderId="0" xfId="0" applyFont="1" applyFill="1" applyAlignment="1">
      <alignment horizontal="left"/>
    </xf>
    <xf numFmtId="0" fontId="0" fillId="12" borderId="62" xfId="0" applyFill="1" applyBorder="1"/>
    <xf numFmtId="0" fontId="23" fillId="27" borderId="72" xfId="0" applyFont="1" applyFill="1" applyBorder="1"/>
    <xf numFmtId="0" fontId="23" fillId="27" borderId="73" xfId="0" applyFont="1" applyFill="1" applyBorder="1"/>
    <xf numFmtId="0" fontId="14" fillId="27" borderId="74" xfId="0" applyFont="1" applyFill="1" applyBorder="1"/>
    <xf numFmtId="0" fontId="16" fillId="10" borderId="60" xfId="0" applyFont="1" applyFill="1" applyBorder="1" applyAlignment="1">
      <alignment vertical="top" wrapText="1"/>
    </xf>
    <xf numFmtId="0" fontId="44" fillId="10" borderId="61" xfId="0" applyFont="1" applyFill="1" applyBorder="1" applyAlignment="1">
      <alignment vertical="top"/>
    </xf>
    <xf numFmtId="44" fontId="6" fillId="14" borderId="45" xfId="0" applyNumberFormat="1" applyFont="1" applyFill="1" applyBorder="1"/>
    <xf numFmtId="44" fontId="6" fillId="16" borderId="45" xfId="0" applyNumberFormat="1" applyFont="1" applyFill="1" applyBorder="1"/>
    <xf numFmtId="44" fontId="8" fillId="8" borderId="49" xfId="0" applyNumberFormat="1" applyFont="1" applyFill="1" applyBorder="1"/>
    <xf numFmtId="44" fontId="9" fillId="9" borderId="44"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2"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6"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49" xfId="0" applyNumberFormat="1" applyFont="1" applyFill="1" applyBorder="1" applyAlignment="1">
      <alignment vertical="center"/>
    </xf>
    <xf numFmtId="44" fontId="4" fillId="10" borderId="36" xfId="0" applyNumberFormat="1" applyFont="1" applyFill="1" applyBorder="1"/>
    <xf numFmtId="0" fontId="2" fillId="26" borderId="1" xfId="0" applyFont="1" applyFill="1" applyBorder="1"/>
    <xf numFmtId="0" fontId="2" fillId="26" borderId="2" xfId="0" applyFont="1" applyFill="1" applyBorder="1"/>
    <xf numFmtId="0" fontId="2" fillId="26" borderId="42" xfId="0" applyFont="1" applyFill="1" applyBorder="1" applyAlignment="1">
      <alignment horizontal="center" wrapText="1"/>
    </xf>
    <xf numFmtId="0" fontId="6" fillId="30" borderId="3" xfId="0" applyFont="1" applyFill="1" applyBorder="1" applyAlignment="1">
      <alignment horizontal="center" vertical="center"/>
    </xf>
    <xf numFmtId="0" fontId="31" fillId="30" borderId="0" xfId="0" applyFont="1" applyFill="1"/>
    <xf numFmtId="0" fontId="6" fillId="30" borderId="36" xfId="0" applyFont="1" applyFill="1" applyBorder="1"/>
    <xf numFmtId="0" fontId="31" fillId="22" borderId="12" xfId="0" applyFont="1" applyFill="1" applyBorder="1" applyAlignment="1">
      <alignment horizontal="center" vertical="center"/>
    </xf>
    <xf numFmtId="0" fontId="31" fillId="22" borderId="13" xfId="0" applyFont="1" applyFill="1" applyBorder="1" applyAlignment="1">
      <alignment horizontal="left" vertical="center"/>
    </xf>
    <xf numFmtId="44" fontId="31" fillId="22" borderId="49" xfId="0" applyNumberFormat="1" applyFont="1" applyFill="1" applyBorder="1" applyAlignment="1">
      <alignment vertical="center"/>
    </xf>
    <xf numFmtId="44" fontId="4" fillId="22" borderId="36" xfId="0" applyNumberFormat="1" applyFont="1" applyFill="1" applyBorder="1"/>
    <xf numFmtId="0" fontId="39" fillId="26" borderId="81" xfId="0" applyFont="1" applyFill="1" applyBorder="1" applyAlignment="1">
      <alignment horizontal="left" wrapText="1"/>
    </xf>
    <xf numFmtId="0" fontId="39" fillId="26" borderId="82" xfId="0" applyFont="1" applyFill="1" applyBorder="1" applyAlignment="1">
      <alignment horizontal="left" wrapText="1"/>
    </xf>
    <xf numFmtId="0" fontId="39" fillId="26" borderId="82" xfId="0" applyFont="1" applyFill="1" applyBorder="1" applyAlignment="1">
      <alignment horizontal="center" wrapText="1"/>
    </xf>
    <xf numFmtId="164" fontId="39" fillId="26" borderId="82" xfId="0" applyNumberFormat="1" applyFont="1" applyFill="1" applyBorder="1" applyAlignment="1">
      <alignment horizontal="center" wrapText="1"/>
    </xf>
    <xf numFmtId="164" fontId="39" fillId="26" borderId="83" xfId="0" applyNumberFormat="1" applyFont="1" applyFill="1" applyBorder="1" applyAlignment="1">
      <alignment horizontal="center" wrapText="1"/>
    </xf>
    <xf numFmtId="0" fontId="19" fillId="26" borderId="84" xfId="0" applyFont="1" applyFill="1" applyBorder="1" applyAlignment="1">
      <alignment horizontal="center" vertical="center"/>
    </xf>
    <xf numFmtId="0" fontId="39" fillId="28" borderId="87" xfId="0" applyFont="1" applyFill="1" applyBorder="1" applyAlignment="1">
      <alignment horizontal="left" wrapText="1"/>
    </xf>
    <xf numFmtId="0" fontId="39" fillId="28" borderId="88" xfId="0" applyFont="1" applyFill="1" applyBorder="1" applyAlignment="1">
      <alignment horizontal="left" wrapText="1"/>
    </xf>
    <xf numFmtId="0" fontId="39" fillId="28" borderId="88" xfId="0" applyFont="1" applyFill="1" applyBorder="1" applyAlignment="1">
      <alignment horizontal="center" wrapText="1"/>
    </xf>
    <xf numFmtId="164" fontId="39" fillId="28" borderId="88" xfId="0" applyNumberFormat="1" applyFont="1" applyFill="1" applyBorder="1" applyAlignment="1">
      <alignment horizontal="center" wrapText="1"/>
    </xf>
    <xf numFmtId="164" fontId="39" fillId="28" borderId="89" xfId="0" applyNumberFormat="1" applyFont="1" applyFill="1" applyBorder="1" applyAlignment="1">
      <alignment horizontal="center" wrapText="1"/>
    </xf>
    <xf numFmtId="0" fontId="19" fillId="28" borderId="90" xfId="0" applyFont="1" applyFill="1" applyBorder="1" applyAlignment="1">
      <alignment horizontal="center" vertical="center"/>
    </xf>
    <xf numFmtId="0" fontId="39" fillId="3" borderId="98" xfId="0" applyFont="1" applyFill="1" applyBorder="1" applyAlignment="1">
      <alignment horizontal="left" wrapText="1"/>
    </xf>
    <xf numFmtId="0" fontId="39" fillId="3" borderId="99" xfId="0" applyFont="1" applyFill="1" applyBorder="1" applyAlignment="1">
      <alignment horizontal="left" wrapText="1"/>
    </xf>
    <xf numFmtId="0" fontId="39" fillId="3" borderId="99" xfId="0" applyFont="1" applyFill="1" applyBorder="1" applyAlignment="1">
      <alignment horizontal="center" wrapText="1"/>
    </xf>
    <xf numFmtId="164" fontId="39" fillId="3" borderId="99" xfId="0" applyNumberFormat="1" applyFont="1" applyFill="1" applyBorder="1" applyAlignment="1">
      <alignment horizontal="center" wrapText="1"/>
    </xf>
    <xf numFmtId="164" fontId="39" fillId="3" borderId="100" xfId="0" applyNumberFormat="1" applyFont="1" applyFill="1" applyBorder="1" applyAlignment="1">
      <alignment horizontal="center" wrapText="1"/>
    </xf>
    <xf numFmtId="0" fontId="19" fillId="3" borderId="101" xfId="0" applyFont="1" applyFill="1" applyBorder="1" applyAlignment="1">
      <alignment horizontal="center" vertical="center"/>
    </xf>
    <xf numFmtId="0" fontId="39" fillId="7" borderId="93" xfId="0" applyFont="1" applyFill="1" applyBorder="1" applyAlignment="1">
      <alignment horizontal="left" wrapText="1"/>
    </xf>
    <xf numFmtId="0" fontId="39" fillId="7" borderId="94" xfId="0" applyFont="1" applyFill="1" applyBorder="1" applyAlignment="1">
      <alignment horizontal="left" wrapText="1"/>
    </xf>
    <xf numFmtId="0" fontId="39" fillId="7" borderId="94" xfId="0" applyFont="1" applyFill="1" applyBorder="1" applyAlignment="1">
      <alignment horizontal="center" wrapText="1"/>
    </xf>
    <xf numFmtId="164" fontId="39" fillId="7" borderId="94" xfId="0" applyNumberFormat="1" applyFont="1" applyFill="1" applyBorder="1" applyAlignment="1">
      <alignment horizontal="center" wrapText="1"/>
    </xf>
    <xf numFmtId="164" fontId="39" fillId="7" borderId="95" xfId="0" applyNumberFormat="1" applyFont="1" applyFill="1" applyBorder="1" applyAlignment="1">
      <alignment horizontal="center" wrapText="1"/>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7" borderId="96" xfId="0" applyFont="1" applyFill="1" applyBorder="1" applyAlignment="1">
      <alignment horizontal="center" vertical="center"/>
    </xf>
    <xf numFmtId="0" fontId="55" fillId="31" borderId="81" xfId="0" applyFont="1" applyFill="1" applyBorder="1" applyAlignment="1">
      <alignment horizontal="left" wrapText="1"/>
    </xf>
    <xf numFmtId="0" fontId="55" fillId="31" borderId="82" xfId="0" applyFont="1" applyFill="1" applyBorder="1" applyAlignment="1">
      <alignment horizontal="left" wrapText="1"/>
    </xf>
    <xf numFmtId="0" fontId="55" fillId="31" borderId="82" xfId="0" applyFont="1" applyFill="1" applyBorder="1" applyAlignment="1">
      <alignment horizontal="center" wrapText="1"/>
    </xf>
    <xf numFmtId="164" fontId="55" fillId="31" borderId="82" xfId="0" applyNumberFormat="1" applyFont="1" applyFill="1" applyBorder="1" applyAlignment="1">
      <alignment horizontal="center" wrapText="1"/>
    </xf>
    <xf numFmtId="164" fontId="55" fillId="31" borderId="83" xfId="0" applyNumberFormat="1" applyFont="1" applyFill="1" applyBorder="1" applyAlignment="1">
      <alignment horizontal="center" wrapText="1"/>
    </xf>
    <xf numFmtId="0" fontId="39" fillId="33" borderId="81" xfId="0" applyFont="1" applyFill="1" applyBorder="1" applyAlignment="1">
      <alignment horizontal="left" wrapText="1"/>
    </xf>
    <xf numFmtId="0" fontId="39" fillId="33" borderId="82" xfId="0" applyFont="1" applyFill="1" applyBorder="1" applyAlignment="1">
      <alignment horizontal="left" wrapText="1"/>
    </xf>
    <xf numFmtId="0" fontId="39" fillId="33" borderId="82" xfId="0" applyFont="1" applyFill="1" applyBorder="1" applyAlignment="1">
      <alignment horizontal="center" wrapText="1"/>
    </xf>
    <xf numFmtId="164" fontId="39" fillId="33" borderId="82" xfId="0" applyNumberFormat="1" applyFont="1" applyFill="1" applyBorder="1" applyAlignment="1">
      <alignment horizontal="center" wrapText="1"/>
    </xf>
    <xf numFmtId="164" fontId="39" fillId="33" borderId="83" xfId="0" applyNumberFormat="1" applyFont="1" applyFill="1" applyBorder="1" applyAlignment="1">
      <alignment horizontal="center" wrapText="1"/>
    </xf>
    <xf numFmtId="0" fontId="44" fillId="10" borderId="36" xfId="0" applyFont="1" applyFill="1" applyBorder="1" applyAlignment="1">
      <alignment vertical="center" wrapText="1"/>
    </xf>
    <xf numFmtId="0" fontId="44" fillId="10" borderId="0" xfId="0" applyFont="1" applyFill="1" applyAlignment="1">
      <alignment vertical="center" wrapText="1"/>
    </xf>
    <xf numFmtId="0" fontId="44" fillId="10" borderId="0" xfId="0" quotePrefix="1" applyFont="1" applyFill="1" applyAlignment="1">
      <alignment vertical="center" wrapText="1"/>
    </xf>
    <xf numFmtId="0" fontId="16" fillId="31" borderId="1" xfId="0" applyFont="1" applyFill="1" applyBorder="1"/>
    <xf numFmtId="0" fontId="16" fillId="31" borderId="2" xfId="0" applyFont="1" applyFill="1" applyBorder="1"/>
    <xf numFmtId="0" fontId="16" fillId="31" borderId="42" xfId="0" applyFont="1" applyFill="1" applyBorder="1" applyAlignment="1">
      <alignment horizontal="center" wrapText="1"/>
    </xf>
    <xf numFmtId="0" fontId="6" fillId="32" borderId="3" xfId="0" applyFont="1" applyFill="1" applyBorder="1" applyAlignment="1">
      <alignment horizontal="center" vertical="center"/>
    </xf>
    <xf numFmtId="0" fontId="31" fillId="32" borderId="0" xfId="0" applyFont="1" applyFill="1"/>
    <xf numFmtId="0" fontId="6" fillId="32" borderId="36" xfId="0" applyFont="1" applyFill="1" applyBorder="1"/>
    <xf numFmtId="0" fontId="2" fillId="33" borderId="1" xfId="0" applyFont="1" applyFill="1" applyBorder="1"/>
    <xf numFmtId="0" fontId="2" fillId="33" borderId="2" xfId="0" applyFont="1" applyFill="1" applyBorder="1"/>
    <xf numFmtId="0" fontId="2" fillId="33" borderId="42" xfId="0" applyFont="1" applyFill="1" applyBorder="1" applyAlignment="1">
      <alignment horizontal="center" wrapText="1"/>
    </xf>
    <xf numFmtId="0" fontId="31" fillId="34" borderId="12" xfId="0" applyFont="1" applyFill="1" applyBorder="1" applyAlignment="1">
      <alignment horizontal="center" vertical="center"/>
    </xf>
    <xf numFmtId="0" fontId="31" fillId="34" borderId="13" xfId="0" applyFont="1" applyFill="1" applyBorder="1" applyAlignment="1">
      <alignment horizontal="left" vertical="center"/>
    </xf>
    <xf numFmtId="44" fontId="31" fillId="34" borderId="49" xfId="0" applyNumberFormat="1" applyFont="1" applyFill="1" applyBorder="1" applyAlignment="1">
      <alignment vertical="center"/>
    </xf>
    <xf numFmtId="44" fontId="4" fillId="34" borderId="36" xfId="0" applyNumberFormat="1" applyFont="1" applyFill="1" applyBorder="1"/>
    <xf numFmtId="0" fontId="6" fillId="35" borderId="3" xfId="0" applyFont="1" applyFill="1" applyBorder="1" applyAlignment="1">
      <alignment horizontal="center" vertical="center"/>
    </xf>
    <xf numFmtId="0" fontId="31" fillId="35" borderId="0" xfId="0" applyFont="1" applyFill="1"/>
    <xf numFmtId="0" fontId="6" fillId="35" borderId="36" xfId="0" applyFont="1" applyFill="1" applyBorder="1"/>
    <xf numFmtId="0" fontId="31" fillId="11" borderId="12" xfId="0" applyFont="1" applyFill="1" applyBorder="1" applyAlignment="1">
      <alignment horizontal="center" vertical="center"/>
    </xf>
    <xf numFmtId="0" fontId="31" fillId="11" borderId="13" xfId="0" applyFont="1" applyFill="1" applyBorder="1" applyAlignment="1">
      <alignment horizontal="left" vertical="center"/>
    </xf>
    <xf numFmtId="44" fontId="31" fillId="11" borderId="49" xfId="0" applyNumberFormat="1" applyFont="1" applyFill="1" applyBorder="1" applyAlignment="1">
      <alignment vertical="center"/>
    </xf>
    <xf numFmtId="44" fontId="4" fillId="11" borderId="36" xfId="0" applyNumberFormat="1" applyFont="1" applyFill="1" applyBorder="1"/>
    <xf numFmtId="0" fontId="19" fillId="33" borderId="84" xfId="0" applyFont="1" applyFill="1" applyBorder="1" applyAlignment="1">
      <alignment horizontal="center" vertical="center"/>
    </xf>
    <xf numFmtId="0" fontId="56" fillId="31" borderId="84" xfId="0" applyFont="1" applyFill="1" applyBorder="1" applyAlignment="1">
      <alignment horizontal="center" vertical="center"/>
    </xf>
    <xf numFmtId="164" fontId="51" fillId="0" borderId="103" xfId="0" applyNumberFormat="1" applyFont="1" applyBorder="1" applyAlignment="1">
      <alignment vertical="top"/>
    </xf>
    <xf numFmtId="164" fontId="51" fillId="0" borderId="0" xfId="0" applyNumberFormat="1" applyFont="1"/>
    <xf numFmtId="0" fontId="19" fillId="2" borderId="111" xfId="0" applyFont="1" applyFill="1" applyBorder="1" applyAlignment="1">
      <alignment horizontal="center" vertical="center"/>
    </xf>
    <xf numFmtId="0" fontId="51" fillId="0" borderId="103" xfId="0" applyFont="1" applyBorder="1" applyAlignment="1">
      <alignment horizontal="center" vertical="top"/>
    </xf>
    <xf numFmtId="1" fontId="51" fillId="0" borderId="103" xfId="0" applyNumberFormat="1" applyFont="1" applyBorder="1" applyAlignment="1">
      <alignment horizontal="center" vertical="top"/>
    </xf>
    <xf numFmtId="164" fontId="51" fillId="0" borderId="103" xfId="0" applyNumberFormat="1" applyFont="1" applyBorder="1" applyAlignment="1" applyProtection="1">
      <alignment horizontal="center" vertical="top"/>
      <protection locked="0"/>
    </xf>
    <xf numFmtId="0" fontId="0" fillId="0" borderId="103" xfId="0" applyBorder="1" applyAlignment="1">
      <alignment horizontal="center" vertical="top"/>
    </xf>
    <xf numFmtId="0" fontId="51" fillId="0" borderId="103" xfId="0" applyFont="1" applyBorder="1" applyAlignment="1">
      <alignment horizontal="left" vertical="top" wrapText="1"/>
    </xf>
    <xf numFmtId="0" fontId="0" fillId="0" borderId="103" xfId="0" applyBorder="1" applyAlignment="1">
      <alignment horizontal="left" vertical="top" wrapText="1"/>
    </xf>
    <xf numFmtId="0" fontId="57" fillId="0" borderId="103" xfId="0" applyFont="1" applyBorder="1" applyAlignment="1">
      <alignment horizontal="center" vertical="top"/>
    </xf>
    <xf numFmtId="0" fontId="57" fillId="0" borderId="103" xfId="0" applyFont="1" applyBorder="1" applyAlignment="1">
      <alignment horizontal="left" vertical="top"/>
    </xf>
    <xf numFmtId="0" fontId="57" fillId="0" borderId="103" xfId="0" applyFont="1" applyBorder="1" applyAlignment="1">
      <alignment horizontal="left" vertical="top" wrapText="1"/>
    </xf>
    <xf numFmtId="0" fontId="6" fillId="0" borderId="3" xfId="0" applyFont="1" applyBorder="1" applyAlignment="1">
      <alignment horizontal="center" vertical="center"/>
    </xf>
    <xf numFmtId="0" fontId="6" fillId="0" borderId="0" xfId="0" applyFont="1" applyAlignment="1">
      <alignment horizontal="left" vertical="center"/>
    </xf>
    <xf numFmtId="44" fontId="6" fillId="16" borderId="36" xfId="0" applyNumberFormat="1" applyFont="1" applyFill="1" applyBorder="1" applyAlignment="1">
      <alignment vertical="center"/>
    </xf>
    <xf numFmtId="44" fontId="40" fillId="0" borderId="102" xfId="0" applyNumberFormat="1" applyFont="1" applyBorder="1" applyAlignment="1">
      <alignment horizontal="center" vertical="center"/>
    </xf>
    <xf numFmtId="44" fontId="21" fillId="0" borderId="102" xfId="0" applyNumberFormat="1" applyFont="1" applyBorder="1" applyAlignment="1">
      <alignment horizontal="center" vertical="center"/>
    </xf>
    <xf numFmtId="44" fontId="41" fillId="0" borderId="97" xfId="0" applyNumberFormat="1" applyFont="1" applyBorder="1" applyAlignment="1">
      <alignment horizontal="center" vertical="center"/>
    </xf>
    <xf numFmtId="44" fontId="21" fillId="0" borderId="92" xfId="0" applyNumberFormat="1" applyFont="1" applyBorder="1" applyAlignment="1">
      <alignment horizontal="center" vertical="center"/>
    </xf>
    <xf numFmtId="44" fontId="52" fillId="0" borderId="86" xfId="0" applyNumberFormat="1" applyFont="1" applyBorder="1" applyAlignment="1">
      <alignment horizontal="center" vertical="center"/>
    </xf>
    <xf numFmtId="0" fontId="28" fillId="11" borderId="75" xfId="0" applyFont="1" applyFill="1" applyBorder="1" applyAlignment="1">
      <alignment horizontal="center" vertical="center" wrapText="1"/>
    </xf>
    <xf numFmtId="0" fontId="1" fillId="11" borderId="76" xfId="0" applyFont="1" applyFill="1" applyBorder="1" applyAlignment="1">
      <alignment horizontal="center" vertical="center" wrapText="1"/>
    </xf>
    <xf numFmtId="0" fontId="1" fillId="11" borderId="77" xfId="0" applyFont="1" applyFill="1" applyBorder="1" applyAlignment="1">
      <alignment horizontal="center" vertical="center" wrapText="1"/>
    </xf>
    <xf numFmtId="0" fontId="19" fillId="33" borderId="85" xfId="0" applyFont="1" applyFill="1" applyBorder="1" applyAlignment="1">
      <alignment horizontal="right" vertical="center"/>
    </xf>
    <xf numFmtId="0" fontId="28" fillId="0" borderId="19" xfId="0" applyFont="1" applyBorder="1" applyAlignment="1">
      <alignment horizontal="left" vertical="top" wrapText="1"/>
    </xf>
    <xf numFmtId="0" fontId="28" fillId="0" borderId="51" xfId="0" applyFont="1" applyBorder="1" applyAlignment="1">
      <alignment horizontal="left" vertical="top" wrapText="1"/>
    </xf>
    <xf numFmtId="0" fontId="28" fillId="0" borderId="58" xfId="0" applyFont="1" applyBorder="1" applyAlignment="1">
      <alignment horizontal="left" vertical="top" wrapText="1"/>
    </xf>
    <xf numFmtId="0" fontId="28" fillId="0" borderId="59" xfId="0" applyFont="1" applyBorder="1" applyAlignment="1">
      <alignment horizontal="left" vertical="top" wrapText="1"/>
    </xf>
    <xf numFmtId="0" fontId="3" fillId="9" borderId="39"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26" fillId="0" borderId="37" xfId="0" applyFont="1" applyBorder="1" applyAlignment="1">
      <alignment horizontal="left" vertical="top" wrapText="1"/>
    </xf>
    <xf numFmtId="0" fontId="26" fillId="0" borderId="5" xfId="0" applyFont="1" applyBorder="1" applyAlignment="1">
      <alignment horizontal="left" vertical="top" wrapText="1"/>
    </xf>
    <xf numFmtId="0" fontId="26" fillId="0" borderId="38" xfId="0" applyFont="1" applyBorder="1" applyAlignment="1">
      <alignment horizontal="left" vertical="top" wrapText="1"/>
    </xf>
    <xf numFmtId="0" fontId="28" fillId="0" borderId="17" xfId="0" applyFont="1" applyBorder="1" applyAlignment="1">
      <alignment horizontal="left" vertical="top" wrapText="1"/>
    </xf>
    <xf numFmtId="0" fontId="28" fillId="0" borderId="54" xfId="0" applyFont="1" applyBorder="1" applyAlignment="1">
      <alignment horizontal="left" vertical="top" wrapText="1"/>
    </xf>
    <xf numFmtId="14" fontId="42" fillId="0" borderId="16" xfId="0" applyNumberFormat="1" applyFont="1" applyBorder="1" applyAlignment="1" applyProtection="1">
      <alignment horizontal="center"/>
      <protection locked="0"/>
    </xf>
    <xf numFmtId="14" fontId="42" fillId="0" borderId="51" xfId="0" applyNumberFormat="1" applyFont="1" applyBorder="1" applyAlignment="1" applyProtection="1">
      <alignment horizontal="center"/>
      <protection locked="0"/>
    </xf>
    <xf numFmtId="14" fontId="42" fillId="0" borderId="110" xfId="0" applyNumberFormat="1" applyFont="1" applyBorder="1" applyAlignment="1" applyProtection="1">
      <alignment horizontal="center"/>
      <protection locked="0"/>
    </xf>
    <xf numFmtId="14" fontId="42" fillId="0" borderId="49" xfId="0" applyNumberFormat="1" applyFont="1" applyBorder="1" applyAlignment="1" applyProtection="1">
      <alignment horizontal="center"/>
      <protection locked="0"/>
    </xf>
    <xf numFmtId="0" fontId="42" fillId="0" borderId="15" xfId="0" applyFont="1" applyBorder="1" applyAlignment="1" applyProtection="1">
      <alignment horizontal="center"/>
      <protection locked="0"/>
    </xf>
    <xf numFmtId="0" fontId="42" fillId="0" borderId="50" xfId="0"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51" xfId="0" applyFont="1" applyBorder="1" applyAlignment="1" applyProtection="1">
      <alignment horizontal="center"/>
      <protection locked="0"/>
    </xf>
    <xf numFmtId="0" fontId="3" fillId="9" borderId="39" xfId="0" applyFont="1" applyFill="1" applyBorder="1" applyAlignment="1">
      <alignment horizontal="center" wrapText="1"/>
    </xf>
    <xf numFmtId="0" fontId="3" fillId="9" borderId="7" xfId="0" applyFont="1" applyFill="1" applyBorder="1" applyAlignment="1">
      <alignment horizontal="center" wrapText="1"/>
    </xf>
    <xf numFmtId="0" fontId="3" fillId="9" borderId="40" xfId="0" applyFont="1" applyFill="1" applyBorder="1" applyAlignment="1">
      <alignment horizontal="center" wrapText="1"/>
    </xf>
    <xf numFmtId="0" fontId="47" fillId="0" borderId="48"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48"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9" fillId="0" borderId="48" xfId="0" applyFont="1" applyBorder="1" applyAlignment="1">
      <alignment horizontal="center" vertical="center" textRotation="90" wrapText="1"/>
    </xf>
    <xf numFmtId="0" fontId="4" fillId="22" borderId="6" xfId="0" applyFont="1" applyFill="1" applyBorder="1" applyAlignment="1">
      <alignment horizontal="center" vertical="center"/>
    </xf>
    <xf numFmtId="0" fontId="4" fillId="22" borderId="7"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11" borderId="6" xfId="0" applyFont="1" applyFill="1" applyBorder="1" applyAlignment="1">
      <alignment horizontal="center" vertical="center"/>
    </xf>
    <xf numFmtId="0" fontId="4" fillId="11" borderId="7" xfId="0" applyFont="1" applyFill="1" applyBorder="1" applyAlignment="1">
      <alignment horizontal="center" vertical="center"/>
    </xf>
    <xf numFmtId="0" fontId="34" fillId="10" borderId="33" xfId="0" applyFont="1" applyFill="1" applyBorder="1" applyAlignment="1">
      <alignment horizontal="left" vertical="top" wrapText="1"/>
    </xf>
    <xf numFmtId="0" fontId="34" fillId="10" borderId="34" xfId="0" applyFont="1" applyFill="1" applyBorder="1" applyAlignment="1">
      <alignment horizontal="left" vertical="top" wrapText="1"/>
    </xf>
    <xf numFmtId="0" fontId="34" fillId="10" borderId="32" xfId="0" applyFont="1" applyFill="1" applyBorder="1" applyAlignment="1">
      <alignment horizontal="left" vertical="top" wrapText="1"/>
    </xf>
    <xf numFmtId="0" fontId="34" fillId="10" borderId="35" xfId="0" applyFont="1" applyFill="1" applyBorder="1" applyAlignment="1">
      <alignment horizontal="left" vertical="center"/>
    </xf>
    <xf numFmtId="0" fontId="34" fillId="10" borderId="0" xfId="0" applyFont="1" applyFill="1" applyAlignment="1">
      <alignment horizontal="left" vertical="center"/>
    </xf>
    <xf numFmtId="0" fontId="34" fillId="10" borderId="35"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38" xfId="0" applyFont="1" applyFill="1" applyBorder="1" applyAlignment="1" applyProtection="1">
      <alignment horizontal="center"/>
      <protection locked="0"/>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39"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0" xfId="0" applyFont="1" applyFill="1" applyBorder="1" applyAlignment="1">
      <alignment horizontal="center" vertical="center"/>
    </xf>
    <xf numFmtId="0" fontId="37" fillId="10" borderId="39" xfId="0" applyFont="1" applyFill="1" applyBorder="1" applyAlignment="1">
      <alignment horizontal="center" wrapText="1"/>
    </xf>
    <xf numFmtId="0" fontId="37" fillId="10" borderId="7" xfId="0" applyFont="1" applyFill="1" applyBorder="1" applyAlignment="1">
      <alignment horizontal="center" wrapText="1"/>
    </xf>
    <xf numFmtId="0" fontId="37" fillId="10" borderId="40" xfId="0" applyFont="1" applyFill="1" applyBorder="1" applyAlignment="1">
      <alignment horizontal="center" wrapText="1"/>
    </xf>
    <xf numFmtId="0" fontId="34" fillId="10" borderId="35"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1" xfId="0" applyFont="1" applyBorder="1" applyAlignment="1">
      <alignment horizontal="center" vertical="center" textRotation="90" wrapText="1"/>
    </xf>
    <xf numFmtId="0" fontId="45" fillId="0" borderId="43" xfId="0" applyFont="1" applyBorder="1" applyAlignment="1">
      <alignment horizontal="center" vertical="center" textRotation="90"/>
    </xf>
    <xf numFmtId="0" fontId="45" fillId="0" borderId="47" xfId="0" applyFont="1" applyBorder="1" applyAlignment="1">
      <alignment horizontal="center" vertical="center" textRotation="90"/>
    </xf>
    <xf numFmtId="0" fontId="46" fillId="0" borderId="48" xfId="0" applyFont="1" applyBorder="1" applyAlignment="1">
      <alignment horizontal="center" vertical="center" textRotation="90" wrapText="1"/>
    </xf>
    <xf numFmtId="0" fontId="44" fillId="10" borderId="33" xfId="0" applyFont="1" applyFill="1" applyBorder="1" applyAlignment="1">
      <alignment horizontal="left" vertical="top" wrapText="1"/>
    </xf>
    <xf numFmtId="0" fontId="44" fillId="10" borderId="34" xfId="0" applyFont="1" applyFill="1" applyBorder="1" applyAlignment="1">
      <alignment horizontal="left" vertical="top" wrapText="1"/>
    </xf>
    <xf numFmtId="0" fontId="3" fillId="9" borderId="65" xfId="0" applyFont="1" applyFill="1" applyBorder="1" applyAlignment="1">
      <alignment horizontal="center" vertical="center" wrapText="1"/>
    </xf>
    <xf numFmtId="0" fontId="3" fillId="9" borderId="67" xfId="0" applyFont="1" applyFill="1" applyBorder="1" applyAlignment="1">
      <alignment horizontal="center" vertical="center" wrapText="1"/>
    </xf>
    <xf numFmtId="0" fontId="22" fillId="0" borderId="65" xfId="0" applyFont="1" applyBorder="1" applyAlignment="1">
      <alignment horizontal="left" vertical="center" wrapText="1"/>
    </xf>
    <xf numFmtId="0" fontId="22" fillId="0" borderId="7" xfId="0" applyFont="1" applyBorder="1" applyAlignment="1">
      <alignment horizontal="left" vertical="center" wrapText="1"/>
    </xf>
    <xf numFmtId="0" fontId="22" fillId="0" borderId="67" xfId="0" applyFont="1" applyBorder="1" applyAlignment="1">
      <alignment horizontal="left" vertical="center" wrapText="1"/>
    </xf>
    <xf numFmtId="0" fontId="0" fillId="0" borderId="61" xfId="0" applyBorder="1" applyAlignment="1">
      <alignment horizontal="center"/>
    </xf>
    <xf numFmtId="0" fontId="0" fillId="0" borderId="0" xfId="0" applyAlignment="1">
      <alignment horizontal="center"/>
    </xf>
    <xf numFmtId="0" fontId="0" fillId="0" borderId="62" xfId="0" applyBorder="1" applyAlignment="1">
      <alignment horizontal="center"/>
    </xf>
    <xf numFmtId="0" fontId="17" fillId="11" borderId="61" xfId="0" applyFont="1" applyFill="1" applyBorder="1" applyAlignment="1">
      <alignment horizontal="center" wrapText="1"/>
    </xf>
    <xf numFmtId="0" fontId="17" fillId="11" borderId="0" xfId="0" applyFont="1" applyFill="1" applyAlignment="1">
      <alignment horizontal="center" wrapText="1"/>
    </xf>
    <xf numFmtId="0" fontId="17" fillId="11" borderId="62" xfId="0" applyFont="1" applyFill="1" applyBorder="1" applyAlignment="1">
      <alignment horizontal="center" wrapText="1"/>
    </xf>
    <xf numFmtId="0" fontId="21" fillId="15" borderId="65"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69"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0"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112" xfId="0" applyFont="1" applyFill="1" applyBorder="1" applyAlignment="1">
      <alignment horizontal="right" vertical="center"/>
    </xf>
    <xf numFmtId="0" fontId="28" fillId="6" borderId="26"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9" fillId="3" borderId="104" xfId="0" applyFont="1" applyFill="1" applyBorder="1" applyAlignment="1">
      <alignment horizontal="right" vertical="center"/>
    </xf>
    <xf numFmtId="0" fontId="19" fillId="3" borderId="105" xfId="0" applyFont="1" applyFill="1" applyBorder="1" applyAlignment="1">
      <alignment horizontal="right" vertical="center"/>
    </xf>
    <xf numFmtId="0" fontId="19" fillId="3" borderId="106" xfId="0" applyFont="1" applyFill="1" applyBorder="1" applyAlignment="1">
      <alignment horizontal="right" vertical="center"/>
    </xf>
    <xf numFmtId="0" fontId="28" fillId="19" borderId="29" xfId="0" applyFont="1" applyFill="1" applyBorder="1" applyAlignment="1">
      <alignment horizontal="center" vertical="center" wrapText="1"/>
    </xf>
    <xf numFmtId="0" fontId="1" fillId="19" borderId="30" xfId="0" applyFont="1" applyFill="1" applyBorder="1" applyAlignment="1">
      <alignment horizontal="center" vertical="center" wrapText="1"/>
    </xf>
    <xf numFmtId="0" fontId="1" fillId="19" borderId="31" xfId="0" applyFont="1" applyFill="1" applyBorder="1" applyAlignment="1">
      <alignment horizontal="center" vertical="center" wrapText="1"/>
    </xf>
    <xf numFmtId="0" fontId="19" fillId="7" borderId="107" xfId="0" applyFont="1" applyFill="1" applyBorder="1" applyAlignment="1">
      <alignment horizontal="right" vertical="center"/>
    </xf>
    <xf numFmtId="0" fontId="19" fillId="7" borderId="108" xfId="0" applyFont="1" applyFill="1" applyBorder="1" applyAlignment="1">
      <alignment horizontal="right" vertical="center"/>
    </xf>
    <xf numFmtId="0" fontId="19" fillId="7" borderId="109" xfId="0" applyFont="1" applyFill="1" applyBorder="1" applyAlignment="1">
      <alignment horizontal="right" vertical="center"/>
    </xf>
    <xf numFmtId="0" fontId="28" fillId="29" borderId="78" xfId="0" applyFont="1" applyFill="1" applyBorder="1" applyAlignment="1">
      <alignment horizontal="center" vertical="center" wrapText="1"/>
    </xf>
    <xf numFmtId="0" fontId="1" fillId="29" borderId="79" xfId="0" applyFont="1" applyFill="1" applyBorder="1" applyAlignment="1">
      <alignment horizontal="center" vertical="center" wrapText="1"/>
    </xf>
    <xf numFmtId="0" fontId="1" fillId="29" borderId="80" xfId="0" applyFont="1" applyFill="1" applyBorder="1" applyAlignment="1">
      <alignment horizontal="center" vertical="center" wrapText="1"/>
    </xf>
    <xf numFmtId="0" fontId="19" fillId="28" borderId="91" xfId="0" applyFont="1" applyFill="1" applyBorder="1" applyAlignment="1">
      <alignment horizontal="right" vertical="center"/>
    </xf>
    <xf numFmtId="0" fontId="28" fillId="30" borderId="75" xfId="0" applyFont="1" applyFill="1" applyBorder="1" applyAlignment="1">
      <alignment horizontal="center" vertical="center" wrapText="1"/>
    </xf>
    <xf numFmtId="0" fontId="1" fillId="30" borderId="76" xfId="0" applyFont="1" applyFill="1" applyBorder="1" applyAlignment="1">
      <alignment horizontal="center" vertical="center" wrapText="1"/>
    </xf>
    <xf numFmtId="0" fontId="1" fillId="30" borderId="77" xfId="0" applyFont="1" applyFill="1" applyBorder="1" applyAlignment="1">
      <alignment horizontal="center" vertical="center" wrapText="1"/>
    </xf>
    <xf numFmtId="0" fontId="19" fillId="26" borderId="85" xfId="0" applyFont="1" applyFill="1" applyBorder="1" applyAlignment="1">
      <alignment horizontal="right" vertical="center"/>
    </xf>
    <xf numFmtId="0" fontId="28" fillId="32" borderId="75" xfId="0" applyFont="1" applyFill="1" applyBorder="1" applyAlignment="1">
      <alignment horizontal="center" vertical="center" wrapText="1"/>
    </xf>
    <xf numFmtId="0" fontId="1" fillId="32" borderId="76" xfId="0" applyFont="1" applyFill="1" applyBorder="1" applyAlignment="1">
      <alignment horizontal="center" vertical="center" wrapText="1"/>
    </xf>
    <xf numFmtId="0" fontId="1" fillId="32" borderId="77" xfId="0" applyFont="1" applyFill="1" applyBorder="1" applyAlignment="1">
      <alignment horizontal="center" vertical="center" wrapText="1"/>
    </xf>
    <xf numFmtId="0" fontId="56" fillId="31" borderId="85"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697"/>
      <color rgb="FFFFE48F"/>
      <color rgb="FFFFFFCC"/>
      <color rgb="FFFFFF99"/>
      <color rgb="FFFCD5B4"/>
      <color rgb="FFB7DEE8"/>
      <color rgb="FFC5D9F1"/>
      <color rgb="FFCCC0DA"/>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662940</xdr:colOff>
          <xdr:row>12</xdr:row>
          <xdr:rowOff>281940</xdr:rowOff>
        </xdr:from>
        <xdr:to>
          <xdr:col>3</xdr:col>
          <xdr:colOff>967740</xdr:colOff>
          <xdr:row>14</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19</xdr:row>
          <xdr:rowOff>297180</xdr:rowOff>
        </xdr:from>
        <xdr:to>
          <xdr:col>3</xdr:col>
          <xdr:colOff>982980</xdr:colOff>
          <xdr:row>21</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27</xdr:row>
          <xdr:rowOff>0</xdr:rowOff>
        </xdr:from>
        <xdr:to>
          <xdr:col>3</xdr:col>
          <xdr:colOff>990600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0</xdr:rowOff>
        </xdr:from>
        <xdr:to>
          <xdr:col>3</xdr:col>
          <xdr:colOff>990600</xdr:colOff>
          <xdr:row>35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42</xdr:row>
          <xdr:rowOff>0</xdr:rowOff>
        </xdr:from>
        <xdr:to>
          <xdr:col>3</xdr:col>
          <xdr:colOff>990600</xdr:colOff>
          <xdr:row>43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49</xdr:row>
          <xdr:rowOff>0</xdr:rowOff>
        </xdr:from>
        <xdr:to>
          <xdr:col>3</xdr:col>
          <xdr:colOff>990600</xdr:colOff>
          <xdr:row>49</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56</xdr:row>
          <xdr:rowOff>0</xdr:rowOff>
        </xdr:from>
        <xdr:to>
          <xdr:col>3</xdr:col>
          <xdr:colOff>990600</xdr:colOff>
          <xdr:row>57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ckage%201/Construction/IFB/PBC%20Alley%20Reconstruction%20SP%20Package%201%20No%20Unit%20Prices.xlsx" TargetMode="External"/><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ackage%201/Construction/IFB/FM_PBC_JLB_Alleys_C1607_MasterBidForm_20240318_DRAFT_Unprotected.xlsx" TargetMode="External"/><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4"/>
  <sheetViews>
    <sheetView showGridLines="0" tabSelected="1" view="pageBreakPreview" zoomScaleNormal="95" zoomScaleSheetLayoutView="100" zoomScalePageLayoutView="85" workbookViewId="0">
      <selection activeCell="C5" sqref="C5:D5"/>
    </sheetView>
  </sheetViews>
  <sheetFormatPr defaultColWidth="9.21875" defaultRowHeight="13.8" x14ac:dyDescent="0.25"/>
  <cols>
    <col min="1" max="1" width="12" style="1" customWidth="1"/>
    <col min="2" max="2" width="12.5546875" style="1" customWidth="1"/>
    <col min="3" max="3" width="99.21875" style="1" customWidth="1"/>
    <col min="4" max="4" width="22.44140625" style="1" customWidth="1"/>
    <col min="5" max="16384" width="9.21875" style="1"/>
  </cols>
  <sheetData>
    <row r="1" spans="1:4" ht="24" customHeight="1" x14ac:dyDescent="0.25">
      <c r="A1" s="258" t="s">
        <v>10</v>
      </c>
      <c r="B1" s="256"/>
      <c r="C1" s="256" t="s">
        <v>171</v>
      </c>
      <c r="D1" s="257"/>
    </row>
    <row r="2" spans="1:4" ht="24" customHeight="1" x14ac:dyDescent="0.25">
      <c r="A2" s="273" t="s">
        <v>55</v>
      </c>
      <c r="B2" s="274"/>
      <c r="C2" s="44" t="s">
        <v>59</v>
      </c>
      <c r="D2" s="46"/>
    </row>
    <row r="3" spans="1:4" ht="24" customHeight="1" x14ac:dyDescent="0.25">
      <c r="A3" s="259" t="s">
        <v>11</v>
      </c>
      <c r="B3" s="260"/>
      <c r="C3" s="38" t="s">
        <v>118</v>
      </c>
      <c r="D3" s="46"/>
    </row>
    <row r="4" spans="1:4" s="4" customFormat="1" ht="24" customHeight="1" x14ac:dyDescent="0.45">
      <c r="A4" s="261" t="s">
        <v>56</v>
      </c>
      <c r="B4" s="262"/>
      <c r="C4" s="39" t="s">
        <v>119</v>
      </c>
      <c r="D4" s="46"/>
    </row>
    <row r="5" spans="1:4" s="4" customFormat="1" ht="37.5" customHeight="1" thickBot="1" x14ac:dyDescent="0.5">
      <c r="A5" s="47" t="s">
        <v>6</v>
      </c>
      <c r="B5" s="40"/>
      <c r="C5" s="263"/>
      <c r="D5" s="264"/>
    </row>
    <row r="6" spans="1:4" s="4" customFormat="1" ht="34.5" customHeight="1" thickBot="1" x14ac:dyDescent="0.5">
      <c r="A6" s="267" t="s">
        <v>53</v>
      </c>
      <c r="B6" s="268"/>
      <c r="C6" s="268"/>
      <c r="D6" s="269"/>
    </row>
    <row r="7" spans="1:4" s="4" customFormat="1" ht="56.25" customHeight="1" thickBot="1" x14ac:dyDescent="0.5">
      <c r="A7" s="270" t="s">
        <v>138</v>
      </c>
      <c r="B7" s="271"/>
      <c r="C7" s="271"/>
      <c r="D7" s="272"/>
    </row>
    <row r="8" spans="1:4" ht="20.100000000000001" customHeight="1" x14ac:dyDescent="0.35">
      <c r="A8" s="277" t="s">
        <v>121</v>
      </c>
      <c r="B8" s="5" t="s">
        <v>1</v>
      </c>
      <c r="C8" s="6" t="s">
        <v>2</v>
      </c>
      <c r="D8" s="48" t="s">
        <v>9</v>
      </c>
    </row>
    <row r="9" spans="1:4" ht="22.05" customHeight="1" x14ac:dyDescent="0.35">
      <c r="A9" s="278"/>
      <c r="B9" s="7"/>
      <c r="C9" s="34" t="s">
        <v>120</v>
      </c>
      <c r="D9" s="49"/>
    </row>
    <row r="10" spans="1:4" ht="22.05" customHeight="1" x14ac:dyDescent="0.25">
      <c r="A10" s="278"/>
      <c r="B10" s="18">
        <v>1</v>
      </c>
      <c r="C10" s="19" t="s">
        <v>3</v>
      </c>
      <c r="D10" s="111">
        <f>SUM('22941 BERENICE'!G61)</f>
        <v>0</v>
      </c>
    </row>
    <row r="11" spans="1:4" ht="22.05" customHeight="1" x14ac:dyDescent="0.25">
      <c r="A11" s="278"/>
      <c r="B11" s="20">
        <v>2</v>
      </c>
      <c r="C11" s="19" t="s">
        <v>4</v>
      </c>
      <c r="D11" s="50">
        <v>105000</v>
      </c>
    </row>
    <row r="12" spans="1:4" ht="22.05" customHeight="1" x14ac:dyDescent="0.25">
      <c r="A12" s="278"/>
      <c r="B12" s="20">
        <v>3</v>
      </c>
      <c r="C12" s="21" t="s">
        <v>8</v>
      </c>
      <c r="D12" s="51">
        <v>25000</v>
      </c>
    </row>
    <row r="13" spans="1:4" ht="22.05" customHeight="1" thickBot="1" x14ac:dyDescent="0.3">
      <c r="A13" s="278"/>
      <c r="B13" s="22">
        <v>4</v>
      </c>
      <c r="C13" s="35" t="s">
        <v>7</v>
      </c>
      <c r="D13" s="52">
        <f>SUM(D10:D12)</f>
        <v>130000</v>
      </c>
    </row>
    <row r="14" spans="1:4" ht="14.1" customHeight="1" thickBot="1" x14ac:dyDescent="0.3">
      <c r="A14" s="279"/>
      <c r="B14" s="265" t="s">
        <v>5</v>
      </c>
      <c r="C14" s="266"/>
      <c r="D14" s="53"/>
    </row>
    <row r="15" spans="1:4" ht="22.05" customHeight="1" thickBot="1" x14ac:dyDescent="0.4">
      <c r="A15" s="280" t="s">
        <v>137</v>
      </c>
      <c r="B15" s="8" t="s">
        <v>1</v>
      </c>
      <c r="C15" s="9" t="s">
        <v>2</v>
      </c>
      <c r="D15" s="54" t="s">
        <v>9</v>
      </c>
    </row>
    <row r="16" spans="1:4" ht="22.05" customHeight="1" thickBot="1" x14ac:dyDescent="0.4">
      <c r="A16" s="280"/>
      <c r="B16" s="10"/>
      <c r="C16" s="36" t="s">
        <v>136</v>
      </c>
      <c r="D16" s="55"/>
    </row>
    <row r="17" spans="1:4" ht="22.05" customHeight="1" thickBot="1" x14ac:dyDescent="0.3">
      <c r="A17" s="280"/>
      <c r="B17" s="18">
        <v>5</v>
      </c>
      <c r="C17" s="19" t="s">
        <v>3</v>
      </c>
      <c r="D17" s="111">
        <f>SUM('22942 LOCKWOOD'!G61)</f>
        <v>0</v>
      </c>
    </row>
    <row r="18" spans="1:4" ht="22.05" customHeight="1" thickBot="1" x14ac:dyDescent="0.4">
      <c r="A18" s="280"/>
      <c r="B18" s="20">
        <v>6</v>
      </c>
      <c r="C18" s="19" t="s">
        <v>4</v>
      </c>
      <c r="D18" s="108">
        <v>130000</v>
      </c>
    </row>
    <row r="19" spans="1:4" ht="22.05" customHeight="1" thickBot="1" x14ac:dyDescent="0.4">
      <c r="A19" s="280"/>
      <c r="B19" s="20">
        <v>7</v>
      </c>
      <c r="C19" s="21" t="s">
        <v>8</v>
      </c>
      <c r="D19" s="109">
        <v>25000</v>
      </c>
    </row>
    <row r="20" spans="1:4" ht="22.05" customHeight="1" thickBot="1" x14ac:dyDescent="0.4">
      <c r="A20" s="280"/>
      <c r="B20" s="11">
        <v>8</v>
      </c>
      <c r="C20" s="12" t="s">
        <v>7</v>
      </c>
      <c r="D20" s="110">
        <f>SUM(D17:D19)</f>
        <v>155000</v>
      </c>
    </row>
    <row r="21" spans="1:4" ht="14.1" customHeight="1" thickBot="1" x14ac:dyDescent="0.3">
      <c r="A21" s="280"/>
      <c r="B21" s="275" t="s">
        <v>5</v>
      </c>
      <c r="C21" s="276"/>
      <c r="D21" s="56"/>
    </row>
    <row r="22" spans="1:4" ht="22.05" customHeight="1" thickBot="1" x14ac:dyDescent="0.4">
      <c r="A22" s="243" t="s">
        <v>123</v>
      </c>
      <c r="B22" s="15" t="s">
        <v>1</v>
      </c>
      <c r="C22" s="16" t="s">
        <v>2</v>
      </c>
      <c r="D22" s="57" t="s">
        <v>9</v>
      </c>
    </row>
    <row r="23" spans="1:4" ht="22.05" customHeight="1" thickBot="1" x14ac:dyDescent="0.4">
      <c r="A23" s="243"/>
      <c r="B23" s="17"/>
      <c r="C23" s="37" t="s">
        <v>122</v>
      </c>
      <c r="D23" s="58"/>
    </row>
    <row r="24" spans="1:4" ht="22.05" customHeight="1" thickBot="1" x14ac:dyDescent="0.3">
      <c r="A24" s="243"/>
      <c r="B24" s="18">
        <v>9</v>
      </c>
      <c r="C24" s="19" t="s">
        <v>3</v>
      </c>
      <c r="D24" s="111">
        <f>SUM('22943 WAVELAND'!G61)</f>
        <v>0</v>
      </c>
    </row>
    <row r="25" spans="1:4" ht="22.05" customHeight="1" thickBot="1" x14ac:dyDescent="0.3">
      <c r="A25" s="243"/>
      <c r="B25" s="20">
        <v>10</v>
      </c>
      <c r="C25" s="19" t="s">
        <v>4</v>
      </c>
      <c r="D25" s="50">
        <v>70000</v>
      </c>
    </row>
    <row r="26" spans="1:4" ht="22.05" customHeight="1" thickBot="1" x14ac:dyDescent="0.3">
      <c r="A26" s="243"/>
      <c r="B26" s="20">
        <v>11</v>
      </c>
      <c r="C26" s="21" t="s">
        <v>8</v>
      </c>
      <c r="D26" s="51">
        <v>25000</v>
      </c>
    </row>
    <row r="27" spans="1:4" ht="22.05" customHeight="1" thickBot="1" x14ac:dyDescent="0.3">
      <c r="A27" s="243"/>
      <c r="B27" s="23">
        <v>12</v>
      </c>
      <c r="C27" s="24" t="s">
        <v>7</v>
      </c>
      <c r="D27" s="59">
        <f>SUM(D24:D26)</f>
        <v>95000</v>
      </c>
    </row>
    <row r="28" spans="1:4" ht="14.4" thickBot="1" x14ac:dyDescent="0.3">
      <c r="A28" s="243"/>
      <c r="B28" s="244" t="s">
        <v>5</v>
      </c>
      <c r="C28" s="245"/>
      <c r="D28" s="60"/>
    </row>
    <row r="29" spans="1:4" ht="22.05" customHeight="1" thickBot="1" x14ac:dyDescent="0.4">
      <c r="A29" s="246" t="s">
        <v>125</v>
      </c>
      <c r="B29" s="112" t="s">
        <v>1</v>
      </c>
      <c r="C29" s="113" t="s">
        <v>2</v>
      </c>
      <c r="D29" s="114" t="s">
        <v>9</v>
      </c>
    </row>
    <row r="30" spans="1:4" ht="22.05" customHeight="1" thickBot="1" x14ac:dyDescent="0.4">
      <c r="A30" s="246"/>
      <c r="B30" s="115"/>
      <c r="C30" s="116" t="s">
        <v>124</v>
      </c>
      <c r="D30" s="117"/>
    </row>
    <row r="31" spans="1:4" ht="22.05" customHeight="1" thickBot="1" x14ac:dyDescent="0.3">
      <c r="A31" s="246"/>
      <c r="B31" s="18">
        <v>13</v>
      </c>
      <c r="C31" s="19" t="s">
        <v>3</v>
      </c>
      <c r="D31" s="111">
        <f>SUM('22944 GLENLAKE'!G61)</f>
        <v>0</v>
      </c>
    </row>
    <row r="32" spans="1:4" ht="22.05" customHeight="1" thickBot="1" x14ac:dyDescent="0.3">
      <c r="A32" s="246"/>
      <c r="B32" s="20">
        <v>14</v>
      </c>
      <c r="C32" s="19" t="s">
        <v>4</v>
      </c>
      <c r="D32" s="50">
        <v>190000</v>
      </c>
    </row>
    <row r="33" spans="1:4" ht="22.05" customHeight="1" thickBot="1" x14ac:dyDescent="0.3">
      <c r="A33" s="246"/>
      <c r="B33" s="20">
        <v>15</v>
      </c>
      <c r="C33" s="21" t="s">
        <v>8</v>
      </c>
      <c r="D33" s="51">
        <v>25000</v>
      </c>
    </row>
    <row r="34" spans="1:4" ht="22.05" customHeight="1" thickBot="1" x14ac:dyDescent="0.3">
      <c r="A34" s="246"/>
      <c r="B34" s="118">
        <v>16</v>
      </c>
      <c r="C34" s="119" t="s">
        <v>7</v>
      </c>
      <c r="D34" s="120">
        <f>SUM(D31:D33)</f>
        <v>215000</v>
      </c>
    </row>
    <row r="35" spans="1:4" ht="16.5" customHeight="1" thickBot="1" x14ac:dyDescent="0.3">
      <c r="A35" s="246"/>
      <c r="B35" s="247" t="s">
        <v>5</v>
      </c>
      <c r="C35" s="248"/>
      <c r="D35" s="121"/>
    </row>
    <row r="36" spans="1:4" ht="22.05" customHeight="1" thickBot="1" x14ac:dyDescent="0.4">
      <c r="A36" s="249" t="s">
        <v>66</v>
      </c>
      <c r="B36" s="122" t="s">
        <v>1</v>
      </c>
      <c r="C36" s="123" t="s">
        <v>2</v>
      </c>
      <c r="D36" s="124" t="s">
        <v>9</v>
      </c>
    </row>
    <row r="37" spans="1:4" ht="22.05" customHeight="1" thickBot="1" x14ac:dyDescent="0.4">
      <c r="A37" s="249"/>
      <c r="B37" s="125"/>
      <c r="C37" s="126" t="s">
        <v>126</v>
      </c>
      <c r="D37" s="127"/>
    </row>
    <row r="38" spans="1:4" ht="22.05" customHeight="1" thickBot="1" x14ac:dyDescent="0.3">
      <c r="A38" s="249"/>
      <c r="B38" s="18">
        <v>17</v>
      </c>
      <c r="C38" s="19" t="s">
        <v>3</v>
      </c>
      <c r="D38" s="111">
        <f>SUM('22945 WELLINGTON'!G61)</f>
        <v>0</v>
      </c>
    </row>
    <row r="39" spans="1:4" ht="22.05" customHeight="1" thickBot="1" x14ac:dyDescent="0.3">
      <c r="A39" s="249"/>
      <c r="B39" s="20">
        <v>18</v>
      </c>
      <c r="C39" s="19" t="s">
        <v>4</v>
      </c>
      <c r="D39" s="50">
        <v>80000</v>
      </c>
    </row>
    <row r="40" spans="1:4" ht="22.05" customHeight="1" thickBot="1" x14ac:dyDescent="0.3">
      <c r="A40" s="249"/>
      <c r="B40" s="20">
        <v>19</v>
      </c>
      <c r="C40" s="21" t="s">
        <v>8</v>
      </c>
      <c r="D40" s="51">
        <v>25000</v>
      </c>
    </row>
    <row r="41" spans="1:4" ht="22.05" customHeight="1" thickBot="1" x14ac:dyDescent="0.3">
      <c r="A41" s="249"/>
      <c r="B41" s="208">
        <v>20</v>
      </c>
      <c r="C41" s="209" t="s">
        <v>131</v>
      </c>
      <c r="D41" s="210">
        <v>5000</v>
      </c>
    </row>
    <row r="42" spans="1:4" ht="22.05" customHeight="1" thickBot="1" x14ac:dyDescent="0.3">
      <c r="A42" s="249"/>
      <c r="B42" s="128">
        <v>21</v>
      </c>
      <c r="C42" s="129" t="s">
        <v>7</v>
      </c>
      <c r="D42" s="130">
        <f>SUM(D38:D41)</f>
        <v>110000</v>
      </c>
    </row>
    <row r="43" spans="1:4" ht="14.4" thickBot="1" x14ac:dyDescent="0.3">
      <c r="A43" s="249"/>
      <c r="B43" s="250" t="s">
        <v>5</v>
      </c>
      <c r="C43" s="251"/>
      <c r="D43" s="131"/>
    </row>
    <row r="44" spans="1:4" ht="22.05" customHeight="1" thickBot="1" x14ac:dyDescent="0.4">
      <c r="A44" s="249" t="s">
        <v>128</v>
      </c>
      <c r="B44" s="174" t="s">
        <v>1</v>
      </c>
      <c r="C44" s="175" t="s">
        <v>2</v>
      </c>
      <c r="D44" s="176" t="s">
        <v>9</v>
      </c>
    </row>
    <row r="45" spans="1:4" ht="22.05" customHeight="1" thickBot="1" x14ac:dyDescent="0.4">
      <c r="A45" s="249"/>
      <c r="B45" s="177"/>
      <c r="C45" s="178" t="s">
        <v>127</v>
      </c>
      <c r="D45" s="179"/>
    </row>
    <row r="46" spans="1:4" ht="22.05" customHeight="1" thickBot="1" x14ac:dyDescent="0.3">
      <c r="A46" s="249"/>
      <c r="B46" s="18">
        <v>22</v>
      </c>
      <c r="C46" s="19" t="s">
        <v>3</v>
      </c>
      <c r="D46" s="111">
        <f>SUM('22946 BRYN MAWR'!G61)</f>
        <v>0</v>
      </c>
    </row>
    <row r="47" spans="1:4" ht="22.05" customHeight="1" thickBot="1" x14ac:dyDescent="0.3">
      <c r="A47" s="249"/>
      <c r="B47" s="20">
        <v>23</v>
      </c>
      <c r="C47" s="19" t="s">
        <v>4</v>
      </c>
      <c r="D47" s="50">
        <v>125000</v>
      </c>
    </row>
    <row r="48" spans="1:4" ht="22.05" customHeight="1" thickBot="1" x14ac:dyDescent="0.3">
      <c r="A48" s="249"/>
      <c r="B48" s="20">
        <v>24</v>
      </c>
      <c r="C48" s="21" t="s">
        <v>8</v>
      </c>
      <c r="D48" s="51">
        <v>25000</v>
      </c>
    </row>
    <row r="49" spans="1:4" ht="22.05" customHeight="1" thickBot="1" x14ac:dyDescent="0.3">
      <c r="A49" s="249"/>
      <c r="B49" s="183">
        <v>25</v>
      </c>
      <c r="C49" s="184" t="s">
        <v>7</v>
      </c>
      <c r="D49" s="185">
        <f>SUM(D46:D48)</f>
        <v>150000</v>
      </c>
    </row>
    <row r="50" spans="1:4" ht="17.55" customHeight="1" thickBot="1" x14ac:dyDescent="0.3">
      <c r="A50" s="249"/>
      <c r="B50" s="252" t="s">
        <v>5</v>
      </c>
      <c r="C50" s="253"/>
      <c r="D50" s="186"/>
    </row>
    <row r="51" spans="1:4" ht="22.05" customHeight="1" thickBot="1" x14ac:dyDescent="0.4">
      <c r="A51" s="249" t="s">
        <v>130</v>
      </c>
      <c r="B51" s="180" t="s">
        <v>1</v>
      </c>
      <c r="C51" s="181" t="s">
        <v>2</v>
      </c>
      <c r="D51" s="182" t="s">
        <v>9</v>
      </c>
    </row>
    <row r="52" spans="1:4" ht="22.05" customHeight="1" thickBot="1" x14ac:dyDescent="0.4">
      <c r="A52" s="249"/>
      <c r="B52" s="187"/>
      <c r="C52" s="188" t="s">
        <v>129</v>
      </c>
      <c r="D52" s="189"/>
    </row>
    <row r="53" spans="1:4" ht="22.05" customHeight="1" thickBot="1" x14ac:dyDescent="0.3">
      <c r="A53" s="249"/>
      <c r="B53" s="18">
        <v>26</v>
      </c>
      <c r="C53" s="19" t="s">
        <v>3</v>
      </c>
      <c r="D53" s="111">
        <f>SUM('22947 ROGERS'!G61)</f>
        <v>0</v>
      </c>
    </row>
    <row r="54" spans="1:4" ht="22.05" customHeight="1" thickBot="1" x14ac:dyDescent="0.3">
      <c r="A54" s="249"/>
      <c r="B54" s="20">
        <v>27</v>
      </c>
      <c r="C54" s="19" t="s">
        <v>4</v>
      </c>
      <c r="D54" s="50">
        <v>125000</v>
      </c>
    </row>
    <row r="55" spans="1:4" ht="22.05" customHeight="1" thickBot="1" x14ac:dyDescent="0.3">
      <c r="A55" s="249"/>
      <c r="B55" s="20">
        <v>28</v>
      </c>
      <c r="C55" s="21" t="s">
        <v>8</v>
      </c>
      <c r="D55" s="51">
        <v>25000</v>
      </c>
    </row>
    <row r="56" spans="1:4" ht="22.05" customHeight="1" thickBot="1" x14ac:dyDescent="0.3">
      <c r="A56" s="249"/>
      <c r="B56" s="190">
        <v>29</v>
      </c>
      <c r="C56" s="191" t="s">
        <v>7</v>
      </c>
      <c r="D56" s="192">
        <f>SUM(D53:D55)</f>
        <v>150000</v>
      </c>
    </row>
    <row r="57" spans="1:4" ht="14.4" thickBot="1" x14ac:dyDescent="0.3">
      <c r="A57" s="249"/>
      <c r="B57" s="254" t="s">
        <v>5</v>
      </c>
      <c r="C57" s="255"/>
      <c r="D57" s="193"/>
    </row>
    <row r="58" spans="1:4" ht="18" x14ac:dyDescent="0.35">
      <c r="A58" s="61"/>
      <c r="B58" s="28" t="s">
        <v>1</v>
      </c>
      <c r="C58" s="29" t="s">
        <v>2</v>
      </c>
      <c r="D58" s="62" t="s">
        <v>36</v>
      </c>
    </row>
    <row r="59" spans="1:4" ht="22.05" customHeight="1" x14ac:dyDescent="0.35">
      <c r="A59" s="61"/>
      <c r="B59" s="30">
        <v>30</v>
      </c>
      <c r="C59" s="31" t="s">
        <v>132</v>
      </c>
      <c r="D59" s="63">
        <f>SUM(D13+D20+D27+D34+D42+D49+D56)</f>
        <v>1005000</v>
      </c>
    </row>
    <row r="60" spans="1:4" ht="22.05" customHeight="1" thickBot="1" x14ac:dyDescent="0.4">
      <c r="A60" s="64"/>
      <c r="B60" s="32">
        <v>31</v>
      </c>
      <c r="C60" s="33" t="s">
        <v>60</v>
      </c>
      <c r="D60" s="65">
        <f>SUM('Award Criteria Figure'!C38)</f>
        <v>1005000</v>
      </c>
    </row>
    <row r="61" spans="1:4" ht="18.600000000000001" thickBot="1" x14ac:dyDescent="0.4">
      <c r="A61" s="240" t="s">
        <v>50</v>
      </c>
      <c r="B61" s="241"/>
      <c r="C61" s="241"/>
      <c r="D61" s="242"/>
    </row>
    <row r="62" spans="1:4" ht="18" customHeight="1" x14ac:dyDescent="0.25">
      <c r="A62" s="66" t="s">
        <v>43</v>
      </c>
      <c r="B62" s="236"/>
      <c r="C62" s="236"/>
      <c r="D62" s="237"/>
    </row>
    <row r="63" spans="1:4" x14ac:dyDescent="0.25">
      <c r="A63" s="66" t="s">
        <v>44</v>
      </c>
      <c r="B63" s="232"/>
      <c r="C63" s="232"/>
      <c r="D63" s="233"/>
    </row>
    <row r="64" spans="1:4" ht="13.5" customHeight="1" thickBot="1" x14ac:dyDescent="0.3">
      <c r="A64" s="67"/>
      <c r="B64" s="234"/>
      <c r="C64" s="234"/>
      <c r="D64" s="235"/>
    </row>
    <row r="65" spans="1:4" ht="18.600000000000001" thickBot="1" x14ac:dyDescent="0.3">
      <c r="A65" s="224" t="s">
        <v>28</v>
      </c>
      <c r="B65" s="225"/>
      <c r="C65" s="225"/>
      <c r="D65" s="226"/>
    </row>
    <row r="66" spans="1:4" x14ac:dyDescent="0.25">
      <c r="A66" s="68" t="s">
        <v>29</v>
      </c>
      <c r="B66" s="236"/>
      <c r="C66" s="236"/>
      <c r="D66" s="237"/>
    </row>
    <row r="67" spans="1:4" ht="14.4" thickBot="1" x14ac:dyDescent="0.3">
      <c r="A67" s="66" t="s">
        <v>30</v>
      </c>
      <c r="B67" s="232"/>
      <c r="C67" s="238"/>
      <c r="D67" s="239"/>
    </row>
    <row r="68" spans="1:4" ht="18.600000000000001" thickBot="1" x14ac:dyDescent="0.3">
      <c r="A68" s="224" t="s">
        <v>31</v>
      </c>
      <c r="B68" s="225"/>
      <c r="C68" s="225"/>
      <c r="D68" s="226"/>
    </row>
    <row r="69" spans="1:4" ht="121.2" customHeight="1" thickBot="1" x14ac:dyDescent="0.3">
      <c r="A69" s="227" t="s">
        <v>64</v>
      </c>
      <c r="B69" s="228"/>
      <c r="C69" s="228"/>
      <c r="D69" s="229"/>
    </row>
    <row r="70" spans="1:4" x14ac:dyDescent="0.25">
      <c r="A70" s="69" t="s">
        <v>54</v>
      </c>
      <c r="B70" s="13" t="s">
        <v>45</v>
      </c>
      <c r="C70" s="230" t="s">
        <v>133</v>
      </c>
      <c r="D70" s="231"/>
    </row>
    <row r="71" spans="1:4" ht="18.600000000000001" customHeight="1" x14ac:dyDescent="0.25">
      <c r="A71" s="70" t="s">
        <v>46</v>
      </c>
      <c r="B71" s="14" t="s">
        <v>47</v>
      </c>
      <c r="C71" s="220" t="s">
        <v>61</v>
      </c>
      <c r="D71" s="221"/>
    </row>
    <row r="72" spans="1:4" x14ac:dyDescent="0.25">
      <c r="A72" s="71" t="s">
        <v>48</v>
      </c>
      <c r="B72" s="14" t="s">
        <v>49</v>
      </c>
      <c r="C72" s="220" t="s">
        <v>61</v>
      </c>
      <c r="D72" s="221"/>
    </row>
    <row r="73" spans="1:4" ht="27.6" x14ac:dyDescent="0.25">
      <c r="A73" s="72" t="s">
        <v>51</v>
      </c>
      <c r="B73" s="14" t="s">
        <v>62</v>
      </c>
      <c r="C73" s="220" t="s">
        <v>134</v>
      </c>
      <c r="D73" s="221"/>
    </row>
    <row r="74" spans="1:4" ht="42" thickBot="1" x14ac:dyDescent="0.3">
      <c r="A74" s="73" t="s">
        <v>52</v>
      </c>
      <c r="B74" s="74" t="s">
        <v>63</v>
      </c>
      <c r="C74" s="222" t="s">
        <v>135</v>
      </c>
      <c r="D74" s="223"/>
    </row>
  </sheetData>
  <sheetProtection algorithmName="SHA-512" hashValue="gJxOHhrr22G6IXUY3ugcaPlHv+cDi29Q4oCz+r5lumLZYT1h3Po4ZeiMqmfOzG6EdQV93FVul+aBjLu949HGrQ==" saltValue="FR6sQIwMdsGPVHgLc4opww==" spinCount="100000" sheet="1" selectLockedCells="1"/>
  <mergeCells count="36">
    <mergeCell ref="B14:C14"/>
    <mergeCell ref="A6:D6"/>
    <mergeCell ref="A7:D7"/>
    <mergeCell ref="A2:B2"/>
    <mergeCell ref="B21:C21"/>
    <mergeCell ref="A8:A14"/>
    <mergeCell ref="A15:A21"/>
    <mergeCell ref="C1:D1"/>
    <mergeCell ref="A1:B1"/>
    <mergeCell ref="A3:B3"/>
    <mergeCell ref="A4:B4"/>
    <mergeCell ref="C5:D5"/>
    <mergeCell ref="A61:D61"/>
    <mergeCell ref="B62:D62"/>
    <mergeCell ref="A22:A28"/>
    <mergeCell ref="B28:C28"/>
    <mergeCell ref="A29:A35"/>
    <mergeCell ref="B35:C35"/>
    <mergeCell ref="A36:A43"/>
    <mergeCell ref="B43:C43"/>
    <mergeCell ref="A44:A50"/>
    <mergeCell ref="B50:C50"/>
    <mergeCell ref="A51:A57"/>
    <mergeCell ref="B57:C57"/>
    <mergeCell ref="B63:D63"/>
    <mergeCell ref="B64:D64"/>
    <mergeCell ref="A65:D65"/>
    <mergeCell ref="B66:D66"/>
    <mergeCell ref="B67:D67"/>
    <mergeCell ref="C72:D72"/>
    <mergeCell ref="C73:D73"/>
    <mergeCell ref="C74:D74"/>
    <mergeCell ref="A68:D68"/>
    <mergeCell ref="A69:D69"/>
    <mergeCell ref="C70:D70"/>
    <mergeCell ref="C71:D71"/>
  </mergeCells>
  <printOptions horizontalCentered="1" verticalCentered="1"/>
  <pageMargins left="0.25" right="0.25" top="0.75" bottom="0.75" header="0.3" footer="0.3"/>
  <pageSetup scale="40" orientation="portrait" r:id="rId1"/>
  <headerFooter>
    <oddHeader>&amp;C&amp;"Arial Narrow,Bold"&amp;16B. BID FORM - CHICAGO DEPARTMENT OF TRANSPORTATION (‘CDOT’) CAPITAL PROGRAM – ALLEYS (VARIOUS LOCATIONS) – PACKAGE 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662940</xdr:colOff>
                    <xdr:row>12</xdr:row>
                    <xdr:rowOff>281940</xdr:rowOff>
                  </from>
                  <to>
                    <xdr:col>3</xdr:col>
                    <xdr:colOff>967740</xdr:colOff>
                    <xdr:row>14</xdr:row>
                    <xdr:rowOff>53340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678180</xdr:colOff>
                    <xdr:row>19</xdr:row>
                    <xdr:rowOff>297180</xdr:rowOff>
                  </from>
                  <to>
                    <xdr:col>3</xdr:col>
                    <xdr:colOff>982980</xdr:colOff>
                    <xdr:row>21</xdr:row>
                    <xdr:rowOff>30480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27</xdr:row>
                    <xdr:rowOff>0</xdr:rowOff>
                  </from>
                  <to>
                    <xdr:col>3</xdr:col>
                    <xdr:colOff>990600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34</xdr:row>
                    <xdr:rowOff>0</xdr:rowOff>
                  </from>
                  <to>
                    <xdr:col>3</xdr:col>
                    <xdr:colOff>990600</xdr:colOff>
                    <xdr:row>35</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42</xdr:row>
                    <xdr:rowOff>0</xdr:rowOff>
                  </from>
                  <to>
                    <xdr:col>3</xdr:col>
                    <xdr:colOff>990600</xdr:colOff>
                    <xdr:row>43</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685800</xdr:colOff>
                    <xdr:row>49</xdr:row>
                    <xdr:rowOff>0</xdr:rowOff>
                  </from>
                  <to>
                    <xdr:col>3</xdr:col>
                    <xdr:colOff>990600</xdr:colOff>
                    <xdr:row>49</xdr:row>
                    <xdr:rowOff>182880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xdr:col>
                    <xdr:colOff>685800</xdr:colOff>
                    <xdr:row>56</xdr:row>
                    <xdr:rowOff>0</xdr:rowOff>
                  </from>
                  <to>
                    <xdr:col>3</xdr:col>
                    <xdr:colOff>990600</xdr:colOff>
                    <xdr:row>57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BC3" sqref="BC3"/>
    </sheetView>
  </sheetViews>
  <sheetFormatPr defaultColWidth="1" defaultRowHeight="14.4" x14ac:dyDescent="0.3"/>
  <cols>
    <col min="1" max="1" width="21.21875" customWidth="1"/>
    <col min="2" max="2" width="90.6640625" customWidth="1"/>
    <col min="3" max="3" width="18.77734375" customWidth="1"/>
  </cols>
  <sheetData>
    <row r="1" spans="1:3" ht="38.4" customHeight="1" thickTop="1" x14ac:dyDescent="0.3">
      <c r="A1" s="106" t="s">
        <v>10</v>
      </c>
      <c r="B1" s="281" t="s">
        <v>171</v>
      </c>
      <c r="C1" s="282"/>
    </row>
    <row r="2" spans="1:3" ht="24" customHeight="1" x14ac:dyDescent="0.3">
      <c r="A2" s="75" t="s">
        <v>55</v>
      </c>
      <c r="B2" s="45" t="s">
        <v>59</v>
      </c>
      <c r="C2" s="171"/>
    </row>
    <row r="3" spans="1:3" ht="24" customHeight="1" x14ac:dyDescent="0.3">
      <c r="A3" s="107" t="s">
        <v>11</v>
      </c>
      <c r="B3" s="172" t="s">
        <v>118</v>
      </c>
      <c r="C3" s="171"/>
    </row>
    <row r="4" spans="1:3" ht="24" customHeight="1" x14ac:dyDescent="0.3">
      <c r="A4" s="75" t="s">
        <v>56</v>
      </c>
      <c r="B4" s="173" t="s">
        <v>119</v>
      </c>
      <c r="C4" s="171"/>
    </row>
    <row r="5" spans="1:3" ht="8.25" hidden="1" customHeight="1" x14ac:dyDescent="0.3">
      <c r="A5" s="288"/>
      <c r="B5" s="289"/>
      <c r="C5" s="290"/>
    </row>
    <row r="6" spans="1:3" ht="33" hidden="1" customHeight="1" x14ac:dyDescent="0.3">
      <c r="A6" s="76"/>
      <c r="C6" s="77" t="s">
        <v>0</v>
      </c>
    </row>
    <row r="7" spans="1:3" ht="18" hidden="1" x14ac:dyDescent="0.35">
      <c r="A7" s="76"/>
      <c r="C7" s="78">
        <f>SUM('[2]BidFormMASTER All Alleys'!D16)</f>
        <v>525000</v>
      </c>
    </row>
    <row r="8" spans="1:3" ht="25.2" x14ac:dyDescent="0.45">
      <c r="A8" s="291" t="s">
        <v>58</v>
      </c>
      <c r="B8" s="292"/>
      <c r="C8" s="293"/>
    </row>
    <row r="9" spans="1:3" ht="24.75" customHeight="1" x14ac:dyDescent="0.45">
      <c r="A9" s="76"/>
      <c r="C9" s="79" t="s">
        <v>12</v>
      </c>
    </row>
    <row r="10" spans="1:3" s="2" customFormat="1" ht="18" x14ac:dyDescent="0.35">
      <c r="A10" s="80" t="s">
        <v>35</v>
      </c>
      <c r="B10" s="81"/>
      <c r="C10" s="82">
        <f>SUM('Master Bid Tab'!D59)</f>
        <v>1005000</v>
      </c>
    </row>
    <row r="11" spans="1:3" ht="18.75" customHeight="1" x14ac:dyDescent="0.3">
      <c r="A11" s="83" t="s">
        <v>13</v>
      </c>
      <c r="B11" s="1"/>
      <c r="C11" s="84"/>
    </row>
    <row r="12" spans="1:3" ht="18.75" customHeight="1" x14ac:dyDescent="0.3">
      <c r="A12" s="83" t="s">
        <v>14</v>
      </c>
      <c r="B12" s="1"/>
      <c r="C12" s="85">
        <f>SUM(C10*C11)*0.04</f>
        <v>0</v>
      </c>
    </row>
    <row r="13" spans="1:3" ht="18.75" customHeight="1" x14ac:dyDescent="0.3">
      <c r="A13" s="86"/>
      <c r="B13" s="87"/>
      <c r="C13" s="88"/>
    </row>
    <row r="14" spans="1:3" ht="18.75" customHeight="1" x14ac:dyDescent="0.3">
      <c r="A14" s="83"/>
      <c r="B14" s="1"/>
      <c r="C14" s="85">
        <f>SUM($C$10)</f>
        <v>1005000</v>
      </c>
    </row>
    <row r="15" spans="1:3" ht="18.75" customHeight="1" x14ac:dyDescent="0.3">
      <c r="A15" s="83" t="s">
        <v>15</v>
      </c>
      <c r="B15" s="1"/>
      <c r="C15" s="84"/>
    </row>
    <row r="16" spans="1:3" ht="18.75" customHeight="1" x14ac:dyDescent="0.3">
      <c r="A16" s="83" t="s">
        <v>16</v>
      </c>
      <c r="B16" s="1"/>
      <c r="C16" s="85">
        <f>SUM(C14*C15)*0.03</f>
        <v>0</v>
      </c>
    </row>
    <row r="17" spans="1:3" ht="18.75" customHeight="1" x14ac:dyDescent="0.3">
      <c r="A17" s="86"/>
      <c r="B17" s="87"/>
      <c r="C17" s="88"/>
    </row>
    <row r="18" spans="1:3" ht="18.75" customHeight="1" x14ac:dyDescent="0.3">
      <c r="A18" s="83"/>
      <c r="B18" s="1"/>
      <c r="C18" s="85">
        <f>SUM($C$10)</f>
        <v>1005000</v>
      </c>
    </row>
    <row r="19" spans="1:3" ht="18.75" customHeight="1" x14ac:dyDescent="0.3">
      <c r="A19" s="83" t="s">
        <v>17</v>
      </c>
      <c r="B19" s="1"/>
      <c r="C19" s="84"/>
    </row>
    <row r="20" spans="1:3" ht="18.75" customHeight="1" x14ac:dyDescent="0.3">
      <c r="A20" s="83" t="s">
        <v>18</v>
      </c>
      <c r="B20" s="1"/>
      <c r="C20" s="85">
        <f t="shared" ref="C20" si="0">SUM(C18*C19)*0.01</f>
        <v>0</v>
      </c>
    </row>
    <row r="21" spans="1:3" ht="18.75" customHeight="1" x14ac:dyDescent="0.3">
      <c r="A21" s="86"/>
      <c r="B21" s="87"/>
      <c r="C21" s="88"/>
    </row>
    <row r="22" spans="1:3" ht="18.75" customHeight="1" x14ac:dyDescent="0.3">
      <c r="A22" s="83"/>
      <c r="B22" s="1"/>
      <c r="C22" s="85">
        <f>SUM($C$10)</f>
        <v>1005000</v>
      </c>
    </row>
    <row r="23" spans="1:3" ht="18.75" customHeight="1" x14ac:dyDescent="0.3">
      <c r="A23" s="83" t="s">
        <v>19</v>
      </c>
      <c r="B23" s="1"/>
      <c r="C23" s="84"/>
    </row>
    <row r="24" spans="1:3" ht="18.75" customHeight="1" x14ac:dyDescent="0.3">
      <c r="A24" s="83" t="s">
        <v>20</v>
      </c>
      <c r="B24" s="1"/>
      <c r="C24" s="85">
        <f t="shared" ref="C24" si="1">SUM(C22*C23)*0.04</f>
        <v>0</v>
      </c>
    </row>
    <row r="25" spans="1:3" ht="18.75" customHeight="1" x14ac:dyDescent="0.3">
      <c r="A25" s="86"/>
      <c r="B25" s="87"/>
      <c r="C25" s="88"/>
    </row>
    <row r="26" spans="1:3" ht="18.75" customHeight="1" x14ac:dyDescent="0.3">
      <c r="A26" s="83"/>
      <c r="B26" s="1"/>
      <c r="C26" s="85">
        <f>SUM($C$10)</f>
        <v>1005000</v>
      </c>
    </row>
    <row r="27" spans="1:3" ht="18.75" customHeight="1" x14ac:dyDescent="0.3">
      <c r="A27" s="83" t="s">
        <v>21</v>
      </c>
      <c r="B27" s="1"/>
      <c r="C27" s="84"/>
    </row>
    <row r="28" spans="1:3" ht="18.75" customHeight="1" x14ac:dyDescent="0.3">
      <c r="A28" s="83" t="s">
        <v>22</v>
      </c>
      <c r="B28" s="1"/>
      <c r="C28" s="85">
        <f t="shared" ref="C28" si="2">SUM(C26*C27)*0.03</f>
        <v>0</v>
      </c>
    </row>
    <row r="29" spans="1:3" ht="18.75" customHeight="1" x14ac:dyDescent="0.3">
      <c r="A29" s="86"/>
      <c r="B29" s="87"/>
      <c r="C29" s="88"/>
    </row>
    <row r="30" spans="1:3" ht="18.75" customHeight="1" x14ac:dyDescent="0.3">
      <c r="A30" s="83"/>
      <c r="B30" s="1"/>
      <c r="C30" s="85">
        <f>SUM($C$10)</f>
        <v>1005000</v>
      </c>
    </row>
    <row r="31" spans="1:3" ht="18.75" customHeight="1" x14ac:dyDescent="0.3">
      <c r="A31" s="83" t="s">
        <v>23</v>
      </c>
      <c r="B31" s="1"/>
      <c r="C31" s="84"/>
    </row>
    <row r="32" spans="1:3" ht="18.75" customHeight="1" x14ac:dyDescent="0.3">
      <c r="A32" s="83" t="s">
        <v>24</v>
      </c>
      <c r="B32" s="1"/>
      <c r="C32" s="85">
        <f t="shared" ref="C32" si="3">SUM(C30*C31)*0.01</f>
        <v>0</v>
      </c>
    </row>
    <row r="33" spans="1:3" ht="18.75" customHeight="1" x14ac:dyDescent="0.3">
      <c r="A33" s="86"/>
      <c r="B33" s="87"/>
      <c r="C33" s="88"/>
    </row>
    <row r="34" spans="1:3" ht="18.75" customHeight="1" x14ac:dyDescent="0.3">
      <c r="A34" s="83"/>
      <c r="B34" s="1"/>
      <c r="C34" s="85">
        <f>SUM($C$10)</f>
        <v>1005000</v>
      </c>
    </row>
    <row r="35" spans="1:3" ht="18.75" customHeight="1" x14ac:dyDescent="0.3">
      <c r="A35" s="83" t="s">
        <v>25</v>
      </c>
      <c r="B35" s="1"/>
      <c r="C35" s="85">
        <f>SUM(C12+C16+C20+C24+C28+C32)</f>
        <v>0</v>
      </c>
    </row>
    <row r="36" spans="1:3" ht="18.75" customHeight="1" x14ac:dyDescent="0.3">
      <c r="A36" s="83" t="s">
        <v>26</v>
      </c>
      <c r="B36" s="1"/>
      <c r="C36" s="85">
        <f t="shared" ref="C36" si="4">SUM(C34-C35)</f>
        <v>1005000</v>
      </c>
    </row>
    <row r="37" spans="1:3" ht="8.85" customHeight="1" x14ac:dyDescent="0.3">
      <c r="A37" s="89"/>
      <c r="B37" s="90"/>
      <c r="C37" s="91"/>
    </row>
    <row r="38" spans="1:3" ht="24" customHeight="1" thickBot="1" x14ac:dyDescent="0.4">
      <c r="A38" s="80" t="s">
        <v>27</v>
      </c>
      <c r="B38" s="81"/>
      <c r="C38" s="82">
        <f>SUM(C36)</f>
        <v>1005000</v>
      </c>
    </row>
    <row r="39" spans="1:3" ht="17.55" customHeight="1" thickBot="1" x14ac:dyDescent="0.35">
      <c r="A39" s="294" t="s">
        <v>5</v>
      </c>
      <c r="B39" s="295"/>
      <c r="C39" s="92"/>
    </row>
    <row r="40" spans="1:3" ht="17.55" customHeight="1" thickBot="1" x14ac:dyDescent="0.35">
      <c r="A40" s="283" t="s">
        <v>28</v>
      </c>
      <c r="B40" s="225"/>
      <c r="C40" s="284"/>
    </row>
    <row r="41" spans="1:3" ht="17.55" customHeight="1" x14ac:dyDescent="0.3">
      <c r="A41" s="93" t="s">
        <v>29</v>
      </c>
      <c r="B41" s="296"/>
      <c r="C41" s="297"/>
    </row>
    <row r="42" spans="1:3" ht="17.55" customHeight="1" thickBot="1" x14ac:dyDescent="0.35">
      <c r="A42" s="94" t="s">
        <v>30</v>
      </c>
      <c r="B42" s="298"/>
      <c r="C42" s="299"/>
    </row>
    <row r="43" spans="1:3" ht="18.600000000000001" thickBot="1" x14ac:dyDescent="0.35">
      <c r="A43" s="283" t="s">
        <v>31</v>
      </c>
      <c r="B43" s="225"/>
      <c r="C43" s="284"/>
    </row>
    <row r="44" spans="1:3" ht="108.45" customHeight="1" thickBot="1" x14ac:dyDescent="0.35">
      <c r="A44" s="285" t="s">
        <v>65</v>
      </c>
      <c r="B44" s="286"/>
      <c r="C44" s="287"/>
    </row>
    <row r="45" spans="1:3" ht="15" thickBot="1" x14ac:dyDescent="0.35">
      <c r="A45" s="95" t="s">
        <v>32</v>
      </c>
      <c r="B45" s="43"/>
      <c r="C45" s="96"/>
    </row>
    <row r="46" spans="1:3" x14ac:dyDescent="0.3">
      <c r="A46" s="97" t="s">
        <v>33</v>
      </c>
      <c r="B46" s="98"/>
      <c r="C46" s="99"/>
    </row>
    <row r="47" spans="1:3" x14ac:dyDescent="0.3">
      <c r="A47" s="100" t="s">
        <v>34</v>
      </c>
      <c r="B47" s="101"/>
      <c r="C47" s="102"/>
    </row>
    <row r="48" spans="1:3" ht="15" thickBot="1" x14ac:dyDescent="0.35">
      <c r="A48" s="103" t="s">
        <v>57</v>
      </c>
      <c r="B48" s="104"/>
      <c r="C48" s="105"/>
    </row>
    <row r="49" spans="3:3" ht="18.600000000000001" thickTop="1" x14ac:dyDescent="0.3">
      <c r="C49" s="3"/>
    </row>
  </sheetData>
  <sheetProtection algorithmName="SHA-512" hashValue="djvhLe6LbvkhlKGhtgW8umfJnbYtxJBTb06qoLxmjiwpMKLrr98+bfMPSPvmHjeVgGiu+rM7FMadZCLOCEHSEg==" saltValue="cljirked/12OljaAGvhtSQ=="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64"/>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thickBot="1" x14ac:dyDescent="0.35">
      <c r="A1" s="300" t="s">
        <v>139</v>
      </c>
      <c r="B1" s="301"/>
      <c r="C1" s="301"/>
      <c r="D1" s="301"/>
      <c r="E1" s="301"/>
      <c r="F1" s="301"/>
      <c r="G1" s="302"/>
    </row>
    <row r="2" spans="1:7" s="25" customFormat="1" ht="30" customHeight="1" thickBot="1" x14ac:dyDescent="0.25">
      <c r="A2" s="155" t="s">
        <v>42</v>
      </c>
      <c r="B2" s="156" t="str">
        <f>'[1]Original Items Condensed'!C8</f>
        <v>Code Number</v>
      </c>
      <c r="C2" s="156" t="s">
        <v>41</v>
      </c>
      <c r="D2" s="157" t="s">
        <v>40</v>
      </c>
      <c r="E2" s="157" t="s">
        <v>39</v>
      </c>
      <c r="F2" s="158" t="s">
        <v>38</v>
      </c>
      <c r="G2" s="159" t="s">
        <v>37</v>
      </c>
    </row>
    <row r="3" spans="1:7" s="25" customFormat="1" ht="24" customHeight="1" x14ac:dyDescent="0.3">
      <c r="A3" s="199">
        <v>1</v>
      </c>
      <c r="B3" s="199" t="s">
        <v>67</v>
      </c>
      <c r="C3" s="203" t="s">
        <v>68</v>
      </c>
      <c r="D3" s="199" t="s">
        <v>69</v>
      </c>
      <c r="E3" s="200">
        <v>175</v>
      </c>
      <c r="F3" s="201"/>
      <c r="G3" s="196">
        <f t="shared" ref="G3:G50" si="0">SUM(E3*F3)</f>
        <v>0</v>
      </c>
    </row>
    <row r="4" spans="1:7" s="25" customFormat="1" ht="24" customHeight="1" x14ac:dyDescent="0.3">
      <c r="A4" s="199">
        <v>2</v>
      </c>
      <c r="B4" s="199" t="s">
        <v>67</v>
      </c>
      <c r="C4" s="203" t="s">
        <v>70</v>
      </c>
      <c r="D4" s="199" t="s">
        <v>69</v>
      </c>
      <c r="E4" s="200">
        <v>342</v>
      </c>
      <c r="F4" s="201"/>
      <c r="G4" s="196">
        <f t="shared" si="0"/>
        <v>0</v>
      </c>
    </row>
    <row r="5" spans="1:7" s="25" customFormat="1" ht="24" customHeight="1" x14ac:dyDescent="0.3">
      <c r="A5" s="199">
        <v>3</v>
      </c>
      <c r="B5" s="199" t="s">
        <v>67</v>
      </c>
      <c r="C5" s="203" t="s">
        <v>71</v>
      </c>
      <c r="D5" s="199" t="s">
        <v>72</v>
      </c>
      <c r="E5" s="200">
        <v>40</v>
      </c>
      <c r="F5" s="201"/>
      <c r="G5" s="196">
        <f t="shared" si="0"/>
        <v>0</v>
      </c>
    </row>
    <row r="6" spans="1:7" s="25" customFormat="1" ht="24" customHeight="1" x14ac:dyDescent="0.3">
      <c r="A6" s="199">
        <v>4</v>
      </c>
      <c r="B6" s="199" t="s">
        <v>67</v>
      </c>
      <c r="C6" s="203" t="s">
        <v>73</v>
      </c>
      <c r="D6" s="199" t="s">
        <v>72</v>
      </c>
      <c r="E6" s="200">
        <v>200</v>
      </c>
      <c r="F6" s="201"/>
      <c r="G6" s="196">
        <f t="shared" si="0"/>
        <v>0</v>
      </c>
    </row>
    <row r="7" spans="1:7" s="25" customFormat="1" ht="24" customHeight="1" x14ac:dyDescent="0.3">
      <c r="A7" s="199">
        <v>5</v>
      </c>
      <c r="B7" s="199">
        <v>44000300</v>
      </c>
      <c r="C7" s="203" t="s">
        <v>74</v>
      </c>
      <c r="D7" s="199" t="s">
        <v>152</v>
      </c>
      <c r="E7" s="200">
        <v>62</v>
      </c>
      <c r="F7" s="201"/>
      <c r="G7" s="196">
        <f t="shared" si="0"/>
        <v>0</v>
      </c>
    </row>
    <row r="8" spans="1:7" s="25" customFormat="1" ht="24" customHeight="1" x14ac:dyDescent="0.3">
      <c r="A8" s="199">
        <v>6</v>
      </c>
      <c r="B8" s="199">
        <v>44000500</v>
      </c>
      <c r="C8" s="203" t="s">
        <v>75</v>
      </c>
      <c r="D8" s="199" t="s">
        <v>152</v>
      </c>
      <c r="E8" s="200">
        <v>134</v>
      </c>
      <c r="F8" s="201"/>
      <c r="G8" s="196">
        <f t="shared" si="0"/>
        <v>0</v>
      </c>
    </row>
    <row r="9" spans="1:7" s="25" customFormat="1" ht="24" customHeight="1" x14ac:dyDescent="0.3">
      <c r="A9" s="199">
        <v>7</v>
      </c>
      <c r="B9" s="199">
        <v>44000600</v>
      </c>
      <c r="C9" s="203" t="s">
        <v>76</v>
      </c>
      <c r="D9" s="199" t="s">
        <v>77</v>
      </c>
      <c r="E9" s="200">
        <v>189</v>
      </c>
      <c r="F9" s="201"/>
      <c r="G9" s="196">
        <f t="shared" si="0"/>
        <v>0</v>
      </c>
    </row>
    <row r="10" spans="1:7" s="25" customFormat="1" ht="24" customHeight="1" x14ac:dyDescent="0.3">
      <c r="A10" s="199">
        <v>8</v>
      </c>
      <c r="B10" s="199" t="s">
        <v>67</v>
      </c>
      <c r="C10" s="203" t="s">
        <v>78</v>
      </c>
      <c r="D10" s="199" t="s">
        <v>72</v>
      </c>
      <c r="E10" s="200">
        <v>1076</v>
      </c>
      <c r="F10" s="201"/>
      <c r="G10" s="196">
        <f t="shared" si="0"/>
        <v>0</v>
      </c>
    </row>
    <row r="11" spans="1:7" s="25" customFormat="1" ht="24" customHeight="1" x14ac:dyDescent="0.3">
      <c r="A11" s="199">
        <v>9</v>
      </c>
      <c r="B11" s="199" t="s">
        <v>67</v>
      </c>
      <c r="C11" s="203" t="s">
        <v>79</v>
      </c>
      <c r="D11" s="199" t="s">
        <v>77</v>
      </c>
      <c r="E11" s="200">
        <v>2514</v>
      </c>
      <c r="F11" s="201"/>
      <c r="G11" s="196">
        <f t="shared" si="0"/>
        <v>0</v>
      </c>
    </row>
    <row r="12" spans="1:7" s="25" customFormat="1" ht="24" customHeight="1" x14ac:dyDescent="0.3">
      <c r="A12" s="199">
        <v>10</v>
      </c>
      <c r="B12" s="199" t="s">
        <v>67</v>
      </c>
      <c r="C12" s="203" t="s">
        <v>80</v>
      </c>
      <c r="D12" s="199" t="s">
        <v>72</v>
      </c>
      <c r="E12" s="200">
        <v>57</v>
      </c>
      <c r="F12" s="201"/>
      <c r="G12" s="196">
        <f t="shared" si="0"/>
        <v>0</v>
      </c>
    </row>
    <row r="13" spans="1:7" s="25" customFormat="1" ht="24" customHeight="1" x14ac:dyDescent="0.3">
      <c r="A13" s="199">
        <v>11</v>
      </c>
      <c r="B13" s="199">
        <v>31101100</v>
      </c>
      <c r="C13" s="203" t="s">
        <v>81</v>
      </c>
      <c r="D13" s="199" t="s">
        <v>69</v>
      </c>
      <c r="E13" s="200">
        <v>262</v>
      </c>
      <c r="F13" s="201"/>
      <c r="G13" s="196">
        <f t="shared" si="0"/>
        <v>0</v>
      </c>
    </row>
    <row r="14" spans="1:7" s="25" customFormat="1" ht="24" customHeight="1" x14ac:dyDescent="0.3">
      <c r="A14" s="199">
        <v>12</v>
      </c>
      <c r="B14" s="199">
        <v>20800150</v>
      </c>
      <c r="C14" s="203" t="s">
        <v>82</v>
      </c>
      <c r="D14" s="199" t="s">
        <v>69</v>
      </c>
      <c r="E14" s="200">
        <v>122</v>
      </c>
      <c r="F14" s="201"/>
      <c r="G14" s="196">
        <f t="shared" si="0"/>
        <v>0</v>
      </c>
    </row>
    <row r="15" spans="1:7" s="25" customFormat="1" ht="24" customHeight="1" x14ac:dyDescent="0.3">
      <c r="A15" s="199">
        <v>13</v>
      </c>
      <c r="B15" s="199" t="s">
        <v>67</v>
      </c>
      <c r="C15" s="203" t="s">
        <v>153</v>
      </c>
      <c r="D15" s="199" t="s">
        <v>69</v>
      </c>
      <c r="E15" s="200">
        <v>0</v>
      </c>
      <c r="F15" s="201"/>
      <c r="G15" s="196">
        <f t="shared" si="0"/>
        <v>0</v>
      </c>
    </row>
    <row r="16" spans="1:7" s="25" customFormat="1" ht="24" customHeight="1" x14ac:dyDescent="0.3">
      <c r="A16" s="199">
        <v>14</v>
      </c>
      <c r="B16" s="199" t="s">
        <v>67</v>
      </c>
      <c r="C16" s="203" t="s">
        <v>154</v>
      </c>
      <c r="D16" s="199" t="s">
        <v>69</v>
      </c>
      <c r="E16" s="200">
        <v>0</v>
      </c>
      <c r="F16" s="201"/>
      <c r="G16" s="196">
        <f t="shared" si="0"/>
        <v>0</v>
      </c>
    </row>
    <row r="17" spans="1:7" s="25" customFormat="1" ht="24" customHeight="1" x14ac:dyDescent="0.3">
      <c r="A17" s="199">
        <v>15</v>
      </c>
      <c r="B17" s="199" t="s">
        <v>67</v>
      </c>
      <c r="C17" s="203" t="s">
        <v>83</v>
      </c>
      <c r="D17" s="199" t="s">
        <v>84</v>
      </c>
      <c r="E17" s="200">
        <v>70</v>
      </c>
      <c r="F17" s="201"/>
      <c r="G17" s="196">
        <f t="shared" si="0"/>
        <v>0</v>
      </c>
    </row>
    <row r="18" spans="1:7" s="25" customFormat="1" ht="24" customHeight="1" x14ac:dyDescent="0.3">
      <c r="A18" s="199">
        <v>16</v>
      </c>
      <c r="B18" s="199">
        <v>35300300</v>
      </c>
      <c r="C18" s="203" t="s">
        <v>85</v>
      </c>
      <c r="D18" s="199" t="s">
        <v>72</v>
      </c>
      <c r="E18" s="200">
        <v>7</v>
      </c>
      <c r="F18" s="201"/>
      <c r="G18" s="196">
        <f t="shared" si="0"/>
        <v>0</v>
      </c>
    </row>
    <row r="19" spans="1:7" s="25" customFormat="1" ht="24" customHeight="1" x14ac:dyDescent="0.3">
      <c r="A19" s="199">
        <v>17</v>
      </c>
      <c r="B19" s="199">
        <v>35300500</v>
      </c>
      <c r="C19" s="203" t="s">
        <v>155</v>
      </c>
      <c r="D19" s="199" t="s">
        <v>72</v>
      </c>
      <c r="E19" s="200">
        <v>10</v>
      </c>
      <c r="F19" s="201"/>
      <c r="G19" s="196">
        <f t="shared" si="0"/>
        <v>0</v>
      </c>
    </row>
    <row r="20" spans="1:7" s="25" customFormat="1" ht="24" customHeight="1" x14ac:dyDescent="0.3">
      <c r="A20" s="199">
        <v>18</v>
      </c>
      <c r="B20" s="199" t="s">
        <v>67</v>
      </c>
      <c r="C20" s="203" t="s">
        <v>86</v>
      </c>
      <c r="D20" s="199" t="s">
        <v>72</v>
      </c>
      <c r="E20" s="200">
        <v>14</v>
      </c>
      <c r="F20" s="201"/>
      <c r="G20" s="196">
        <f t="shared" si="0"/>
        <v>0</v>
      </c>
    </row>
    <row r="21" spans="1:7" s="25" customFormat="1" ht="24" customHeight="1" x14ac:dyDescent="0.3">
      <c r="A21" s="199">
        <v>19</v>
      </c>
      <c r="B21" s="199" t="s">
        <v>67</v>
      </c>
      <c r="C21" s="203" t="s">
        <v>156</v>
      </c>
      <c r="D21" s="199" t="s">
        <v>72</v>
      </c>
      <c r="E21" s="200">
        <v>10</v>
      </c>
      <c r="F21" s="201"/>
      <c r="G21" s="196">
        <f t="shared" si="0"/>
        <v>0</v>
      </c>
    </row>
    <row r="22" spans="1:7" s="25" customFormat="1" ht="24" customHeight="1" x14ac:dyDescent="0.3">
      <c r="A22" s="199">
        <v>20</v>
      </c>
      <c r="B22" s="199" t="s">
        <v>67</v>
      </c>
      <c r="C22" s="203" t="s">
        <v>87</v>
      </c>
      <c r="D22" s="199" t="s">
        <v>72</v>
      </c>
      <c r="E22" s="200">
        <v>1076</v>
      </c>
      <c r="F22" s="201"/>
      <c r="G22" s="196">
        <f t="shared" si="0"/>
        <v>0</v>
      </c>
    </row>
    <row r="23" spans="1:7" s="25" customFormat="1" ht="24" customHeight="1" x14ac:dyDescent="0.3">
      <c r="A23" s="199">
        <v>21</v>
      </c>
      <c r="B23" s="199" t="s">
        <v>67</v>
      </c>
      <c r="C23" s="203" t="s">
        <v>88</v>
      </c>
      <c r="D23" s="199" t="s">
        <v>72</v>
      </c>
      <c r="E23" s="200">
        <v>100</v>
      </c>
      <c r="F23" s="201"/>
      <c r="G23" s="196">
        <f t="shared" si="0"/>
        <v>0</v>
      </c>
    </row>
    <row r="24" spans="1:7" s="25" customFormat="1" ht="24" customHeight="1" x14ac:dyDescent="0.3">
      <c r="A24" s="199">
        <v>22</v>
      </c>
      <c r="B24" s="199" t="s">
        <v>67</v>
      </c>
      <c r="C24" s="203" t="s">
        <v>89</v>
      </c>
      <c r="D24" s="199" t="s">
        <v>77</v>
      </c>
      <c r="E24" s="200">
        <v>2514</v>
      </c>
      <c r="F24" s="201"/>
      <c r="G24" s="196">
        <f t="shared" si="0"/>
        <v>0</v>
      </c>
    </row>
    <row r="25" spans="1:7" s="25" customFormat="1" ht="24" customHeight="1" x14ac:dyDescent="0.3">
      <c r="A25" s="199">
        <v>23</v>
      </c>
      <c r="B25" s="199" t="s">
        <v>67</v>
      </c>
      <c r="C25" s="203" t="s">
        <v>90</v>
      </c>
      <c r="D25" s="199" t="s">
        <v>77</v>
      </c>
      <c r="E25" s="200">
        <v>820</v>
      </c>
      <c r="F25" s="201"/>
      <c r="G25" s="196">
        <f t="shared" si="0"/>
        <v>0</v>
      </c>
    </row>
    <row r="26" spans="1:7" s="25" customFormat="1" ht="24" customHeight="1" x14ac:dyDescent="0.3">
      <c r="A26" s="199">
        <v>24</v>
      </c>
      <c r="B26" s="199" t="s">
        <v>67</v>
      </c>
      <c r="C26" s="203" t="s">
        <v>91</v>
      </c>
      <c r="D26" s="199" t="s">
        <v>77</v>
      </c>
      <c r="E26" s="200">
        <v>156</v>
      </c>
      <c r="F26" s="201"/>
      <c r="G26" s="196">
        <f t="shared" si="0"/>
        <v>0</v>
      </c>
    </row>
    <row r="27" spans="1:7" s="25" customFormat="1" ht="24" customHeight="1" x14ac:dyDescent="0.3">
      <c r="A27" s="199">
        <v>25</v>
      </c>
      <c r="B27" s="199" t="s">
        <v>67</v>
      </c>
      <c r="C27" s="203" t="s">
        <v>92</v>
      </c>
      <c r="D27" s="199" t="s">
        <v>77</v>
      </c>
      <c r="E27" s="200">
        <v>33</v>
      </c>
      <c r="F27" s="201"/>
      <c r="G27" s="196">
        <f t="shared" si="0"/>
        <v>0</v>
      </c>
    </row>
    <row r="28" spans="1:7" s="25" customFormat="1" ht="24" customHeight="1" x14ac:dyDescent="0.3">
      <c r="A28" s="199">
        <v>26</v>
      </c>
      <c r="B28" s="199" t="s">
        <v>67</v>
      </c>
      <c r="C28" s="203" t="s">
        <v>93</v>
      </c>
      <c r="D28" s="199" t="s">
        <v>77</v>
      </c>
      <c r="E28" s="200">
        <v>81</v>
      </c>
      <c r="F28" s="201"/>
      <c r="G28" s="196">
        <f t="shared" si="0"/>
        <v>0</v>
      </c>
    </row>
    <row r="29" spans="1:7" s="25" customFormat="1" ht="24" customHeight="1" x14ac:dyDescent="0.3">
      <c r="A29" s="199">
        <v>27</v>
      </c>
      <c r="B29" s="199" t="s">
        <v>67</v>
      </c>
      <c r="C29" s="203" t="s">
        <v>94</v>
      </c>
      <c r="D29" s="199" t="s">
        <v>95</v>
      </c>
      <c r="E29" s="200">
        <v>209</v>
      </c>
      <c r="F29" s="201"/>
      <c r="G29" s="196">
        <f t="shared" si="0"/>
        <v>0</v>
      </c>
    </row>
    <row r="30" spans="1:7" s="25" customFormat="1" ht="24" customHeight="1" x14ac:dyDescent="0.3">
      <c r="A30" s="199">
        <v>28</v>
      </c>
      <c r="B30" s="199" t="s">
        <v>67</v>
      </c>
      <c r="C30" s="203" t="s">
        <v>157</v>
      </c>
      <c r="D30" s="199" t="s">
        <v>77</v>
      </c>
      <c r="E30" s="200">
        <v>0</v>
      </c>
      <c r="F30" s="201"/>
      <c r="G30" s="196">
        <f t="shared" si="0"/>
        <v>0</v>
      </c>
    </row>
    <row r="31" spans="1:7" s="25" customFormat="1" ht="24" customHeight="1" x14ac:dyDescent="0.3">
      <c r="A31" s="199">
        <v>29</v>
      </c>
      <c r="B31" s="199" t="s">
        <v>67</v>
      </c>
      <c r="C31" s="203" t="s">
        <v>158</v>
      </c>
      <c r="D31" s="199" t="s">
        <v>77</v>
      </c>
      <c r="E31" s="200">
        <v>0</v>
      </c>
      <c r="F31" s="201"/>
      <c r="G31" s="196">
        <f t="shared" si="0"/>
        <v>0</v>
      </c>
    </row>
    <row r="32" spans="1:7" s="25" customFormat="1" ht="24" customHeight="1" x14ac:dyDescent="0.3">
      <c r="A32" s="199">
        <v>30</v>
      </c>
      <c r="B32" s="199">
        <v>40600290</v>
      </c>
      <c r="C32" s="203" t="s">
        <v>96</v>
      </c>
      <c r="D32" s="199" t="s">
        <v>97</v>
      </c>
      <c r="E32" s="200">
        <v>40</v>
      </c>
      <c r="F32" s="201"/>
      <c r="G32" s="196">
        <f t="shared" si="0"/>
        <v>0</v>
      </c>
    </row>
    <row r="33" spans="1:7" s="25" customFormat="1" ht="24" customHeight="1" x14ac:dyDescent="0.3">
      <c r="A33" s="199">
        <v>31</v>
      </c>
      <c r="B33" s="199" t="s">
        <v>67</v>
      </c>
      <c r="C33" s="203" t="s">
        <v>98</v>
      </c>
      <c r="D33" s="199" t="s">
        <v>84</v>
      </c>
      <c r="E33" s="200">
        <v>0</v>
      </c>
      <c r="F33" s="201"/>
      <c r="G33" s="196">
        <f t="shared" si="0"/>
        <v>0</v>
      </c>
    </row>
    <row r="34" spans="1:7" s="25" customFormat="1" ht="24" customHeight="1" x14ac:dyDescent="0.3">
      <c r="A34" s="199">
        <v>32</v>
      </c>
      <c r="B34" s="199">
        <v>40604062</v>
      </c>
      <c r="C34" s="203" t="s">
        <v>99</v>
      </c>
      <c r="D34" s="199" t="s">
        <v>84</v>
      </c>
      <c r="E34" s="200">
        <v>7</v>
      </c>
      <c r="F34" s="201"/>
      <c r="G34" s="196">
        <f t="shared" si="0"/>
        <v>0</v>
      </c>
    </row>
    <row r="35" spans="1:7" s="25" customFormat="1" ht="24" customHeight="1" x14ac:dyDescent="0.3">
      <c r="A35" s="199">
        <v>33</v>
      </c>
      <c r="B35" s="199" t="s">
        <v>67</v>
      </c>
      <c r="C35" s="203" t="s">
        <v>100</v>
      </c>
      <c r="D35" s="199" t="s">
        <v>84</v>
      </c>
      <c r="E35" s="200">
        <v>3</v>
      </c>
      <c r="F35" s="201"/>
      <c r="G35" s="196">
        <f t="shared" si="0"/>
        <v>0</v>
      </c>
    </row>
    <row r="36" spans="1:7" s="25" customFormat="1" ht="24" customHeight="1" x14ac:dyDescent="0.3">
      <c r="A36" s="199">
        <v>34</v>
      </c>
      <c r="B36" s="199" t="s">
        <v>67</v>
      </c>
      <c r="C36" s="203" t="s">
        <v>159</v>
      </c>
      <c r="D36" s="199" t="s">
        <v>84</v>
      </c>
      <c r="E36" s="200">
        <v>3</v>
      </c>
      <c r="F36" s="201"/>
      <c r="G36" s="196">
        <f t="shared" si="0"/>
        <v>0</v>
      </c>
    </row>
    <row r="37" spans="1:7" s="25" customFormat="1" ht="24" customHeight="1" x14ac:dyDescent="0.3">
      <c r="A37" s="199">
        <v>35</v>
      </c>
      <c r="B37" s="199">
        <v>60600605</v>
      </c>
      <c r="C37" s="203" t="s">
        <v>101</v>
      </c>
      <c r="D37" s="199" t="s">
        <v>152</v>
      </c>
      <c r="E37" s="200">
        <v>62</v>
      </c>
      <c r="F37" s="201"/>
      <c r="G37" s="196">
        <f t="shared" si="0"/>
        <v>0</v>
      </c>
    </row>
    <row r="38" spans="1:7" s="25" customFormat="1" ht="24" customHeight="1" x14ac:dyDescent="0.3">
      <c r="A38" s="199">
        <v>36</v>
      </c>
      <c r="B38" s="199" t="s">
        <v>67</v>
      </c>
      <c r="C38" s="203" t="s">
        <v>102</v>
      </c>
      <c r="D38" s="199" t="s">
        <v>152</v>
      </c>
      <c r="E38" s="200">
        <v>107</v>
      </c>
      <c r="F38" s="201"/>
      <c r="G38" s="196">
        <f t="shared" si="0"/>
        <v>0</v>
      </c>
    </row>
    <row r="39" spans="1:7" s="25" customFormat="1" ht="24" customHeight="1" x14ac:dyDescent="0.3">
      <c r="A39" s="199">
        <v>37</v>
      </c>
      <c r="B39" s="199" t="s">
        <v>67</v>
      </c>
      <c r="C39" s="203" t="s">
        <v>103</v>
      </c>
      <c r="D39" s="199" t="s">
        <v>152</v>
      </c>
      <c r="E39" s="200">
        <v>28</v>
      </c>
      <c r="F39" s="201"/>
      <c r="G39" s="196">
        <f t="shared" si="0"/>
        <v>0</v>
      </c>
    </row>
    <row r="40" spans="1:7" s="25" customFormat="1" ht="24" customHeight="1" x14ac:dyDescent="0.3">
      <c r="A40" s="199">
        <v>38</v>
      </c>
      <c r="B40" s="199" t="s">
        <v>67</v>
      </c>
      <c r="C40" s="203" t="s">
        <v>104</v>
      </c>
      <c r="D40" s="199" t="s">
        <v>95</v>
      </c>
      <c r="E40" s="200">
        <v>0</v>
      </c>
      <c r="F40" s="201"/>
      <c r="G40" s="196">
        <f t="shared" si="0"/>
        <v>0</v>
      </c>
    </row>
    <row r="41" spans="1:7" s="25" customFormat="1" ht="24" customHeight="1" x14ac:dyDescent="0.3">
      <c r="A41" s="199">
        <v>39</v>
      </c>
      <c r="B41" s="199" t="s">
        <v>67</v>
      </c>
      <c r="C41" s="203" t="s">
        <v>105</v>
      </c>
      <c r="D41" s="199" t="s">
        <v>95</v>
      </c>
      <c r="E41" s="200">
        <v>0</v>
      </c>
      <c r="F41" s="201"/>
      <c r="G41" s="196">
        <f t="shared" si="0"/>
        <v>0</v>
      </c>
    </row>
    <row r="42" spans="1:7" s="25" customFormat="1" ht="24" customHeight="1" x14ac:dyDescent="0.3">
      <c r="A42" s="199">
        <v>40</v>
      </c>
      <c r="B42" s="199" t="s">
        <v>67</v>
      </c>
      <c r="C42" s="203" t="s">
        <v>106</v>
      </c>
      <c r="D42" s="199" t="s">
        <v>95</v>
      </c>
      <c r="E42" s="200">
        <v>4</v>
      </c>
      <c r="F42" s="201"/>
      <c r="G42" s="196">
        <f t="shared" si="0"/>
        <v>0</v>
      </c>
    </row>
    <row r="43" spans="1:7" s="25" customFormat="1" ht="24" customHeight="1" x14ac:dyDescent="0.3">
      <c r="A43" s="199">
        <v>41</v>
      </c>
      <c r="B43" s="199" t="s">
        <v>67</v>
      </c>
      <c r="C43" s="203" t="s">
        <v>107</v>
      </c>
      <c r="D43" s="199" t="s">
        <v>95</v>
      </c>
      <c r="E43" s="200">
        <v>4</v>
      </c>
      <c r="F43" s="201"/>
      <c r="G43" s="196">
        <f t="shared" si="0"/>
        <v>0</v>
      </c>
    </row>
    <row r="44" spans="1:7" s="25" customFormat="1" ht="24" customHeight="1" x14ac:dyDescent="0.3">
      <c r="A44" s="199">
        <v>42</v>
      </c>
      <c r="B44" s="199" t="s">
        <v>67</v>
      </c>
      <c r="C44" s="203" t="s">
        <v>108</v>
      </c>
      <c r="D44" s="199" t="s">
        <v>95</v>
      </c>
      <c r="E44" s="200">
        <v>1</v>
      </c>
      <c r="F44" s="201"/>
      <c r="G44" s="196">
        <f t="shared" si="0"/>
        <v>0</v>
      </c>
    </row>
    <row r="45" spans="1:7" s="25" customFormat="1" ht="24" customHeight="1" x14ac:dyDescent="0.3">
      <c r="A45" s="199">
        <v>43</v>
      </c>
      <c r="B45" s="199" t="s">
        <v>67</v>
      </c>
      <c r="C45" s="203" t="s">
        <v>115</v>
      </c>
      <c r="D45" s="199" t="s">
        <v>152</v>
      </c>
      <c r="E45" s="200">
        <v>0</v>
      </c>
      <c r="F45" s="201"/>
      <c r="G45" s="196">
        <f t="shared" si="0"/>
        <v>0</v>
      </c>
    </row>
    <row r="46" spans="1:7" s="25" customFormat="1" ht="24" customHeight="1" x14ac:dyDescent="0.3">
      <c r="A46" s="199">
        <v>44</v>
      </c>
      <c r="B46" s="199" t="s">
        <v>67</v>
      </c>
      <c r="C46" s="203" t="s">
        <v>114</v>
      </c>
      <c r="D46" s="199" t="s">
        <v>152</v>
      </c>
      <c r="E46" s="200">
        <v>16</v>
      </c>
      <c r="F46" s="201"/>
      <c r="G46" s="196">
        <f t="shared" si="0"/>
        <v>0</v>
      </c>
    </row>
    <row r="47" spans="1:7" s="25" customFormat="1" ht="24" customHeight="1" x14ac:dyDescent="0.3">
      <c r="A47" s="199">
        <v>45</v>
      </c>
      <c r="B47" s="199" t="s">
        <v>67</v>
      </c>
      <c r="C47" s="203" t="s">
        <v>116</v>
      </c>
      <c r="D47" s="199" t="s">
        <v>152</v>
      </c>
      <c r="E47" s="200">
        <v>366</v>
      </c>
      <c r="F47" s="201"/>
      <c r="G47" s="196">
        <f t="shared" si="0"/>
        <v>0</v>
      </c>
    </row>
    <row r="48" spans="1:7" s="25" customFormat="1" ht="24" customHeight="1" x14ac:dyDescent="0.3">
      <c r="A48" s="199">
        <v>46</v>
      </c>
      <c r="B48" s="199" t="s">
        <v>67</v>
      </c>
      <c r="C48" s="203" t="s">
        <v>160</v>
      </c>
      <c r="D48" s="199" t="s">
        <v>152</v>
      </c>
      <c r="E48" s="200">
        <v>0</v>
      </c>
      <c r="F48" s="201"/>
      <c r="G48" s="196">
        <f t="shared" si="0"/>
        <v>0</v>
      </c>
    </row>
    <row r="49" spans="1:7" s="25" customFormat="1" ht="24" customHeight="1" x14ac:dyDescent="0.3">
      <c r="A49" s="199">
        <v>47</v>
      </c>
      <c r="B49" s="199" t="s">
        <v>67</v>
      </c>
      <c r="C49" s="203" t="s">
        <v>117</v>
      </c>
      <c r="D49" s="199" t="s">
        <v>152</v>
      </c>
      <c r="E49" s="200">
        <v>0</v>
      </c>
      <c r="F49" s="201"/>
      <c r="G49" s="196">
        <f>SUM(E49*F49)</f>
        <v>0</v>
      </c>
    </row>
    <row r="50" spans="1:7" s="25" customFormat="1" ht="24" customHeight="1" x14ac:dyDescent="0.3">
      <c r="A50" s="199">
        <v>48</v>
      </c>
      <c r="B50" s="199" t="s">
        <v>67</v>
      </c>
      <c r="C50" s="203" t="s">
        <v>161</v>
      </c>
      <c r="D50" s="199" t="s">
        <v>95</v>
      </c>
      <c r="E50" s="200">
        <v>0</v>
      </c>
      <c r="F50" s="201"/>
      <c r="G50" s="196">
        <f t="shared" si="0"/>
        <v>0</v>
      </c>
    </row>
    <row r="51" spans="1:7" s="25" customFormat="1" ht="24" customHeight="1" x14ac:dyDescent="0.3">
      <c r="A51" s="199">
        <v>49</v>
      </c>
      <c r="B51" s="199" t="s">
        <v>67</v>
      </c>
      <c r="C51" s="203" t="s">
        <v>109</v>
      </c>
      <c r="D51" s="199" t="s">
        <v>152</v>
      </c>
      <c r="E51" s="200">
        <v>0</v>
      </c>
      <c r="F51" s="201"/>
      <c r="G51" s="196">
        <f>SUM(E51*F51)</f>
        <v>0</v>
      </c>
    </row>
    <row r="52" spans="1:7" s="25" customFormat="1" ht="24" customHeight="1" x14ac:dyDescent="0.3">
      <c r="A52" s="199">
        <v>50</v>
      </c>
      <c r="B52" s="199" t="s">
        <v>67</v>
      </c>
      <c r="C52" s="203" t="s">
        <v>162</v>
      </c>
      <c r="D52" s="199" t="s">
        <v>95</v>
      </c>
      <c r="E52" s="200">
        <v>0</v>
      </c>
      <c r="F52" s="201"/>
      <c r="G52" s="196">
        <f t="shared" ref="G52:G60" si="1">SUM(E52*F52)</f>
        <v>0</v>
      </c>
    </row>
    <row r="53" spans="1:7" s="25" customFormat="1" ht="24" customHeight="1" x14ac:dyDescent="0.3">
      <c r="A53" s="199">
        <v>51</v>
      </c>
      <c r="B53" s="199">
        <v>60100085</v>
      </c>
      <c r="C53" s="203" t="s">
        <v>163</v>
      </c>
      <c r="D53" s="199" t="s">
        <v>72</v>
      </c>
      <c r="E53" s="200">
        <v>1.3</v>
      </c>
      <c r="F53" s="201"/>
      <c r="G53" s="196">
        <f>SUM(E53*F53)</f>
        <v>0</v>
      </c>
    </row>
    <row r="54" spans="1:7" s="25" customFormat="1" ht="24" customHeight="1" x14ac:dyDescent="0.3">
      <c r="A54" s="199">
        <v>52</v>
      </c>
      <c r="B54" s="199" t="s">
        <v>67</v>
      </c>
      <c r="C54" s="203" t="s">
        <v>110</v>
      </c>
      <c r="D54" s="199" t="s">
        <v>69</v>
      </c>
      <c r="E54" s="200">
        <v>0</v>
      </c>
      <c r="F54" s="201"/>
      <c r="G54" s="196">
        <f t="shared" si="1"/>
        <v>0</v>
      </c>
    </row>
    <row r="55" spans="1:7" s="25" customFormat="1" ht="24" customHeight="1" x14ac:dyDescent="0.3">
      <c r="A55" s="199">
        <v>53</v>
      </c>
      <c r="B55" s="199" t="s">
        <v>67</v>
      </c>
      <c r="C55" s="203" t="s">
        <v>164</v>
      </c>
      <c r="D55" s="199" t="s">
        <v>152</v>
      </c>
      <c r="E55" s="200">
        <v>7</v>
      </c>
      <c r="F55" s="201"/>
      <c r="G55" s="196">
        <f>SUM(E55*F55)</f>
        <v>0</v>
      </c>
    </row>
    <row r="56" spans="1:7" s="25" customFormat="1" ht="24" customHeight="1" x14ac:dyDescent="0.3">
      <c r="A56" s="199">
        <v>54</v>
      </c>
      <c r="B56" s="199" t="s">
        <v>67</v>
      </c>
      <c r="C56" s="203" t="s">
        <v>111</v>
      </c>
      <c r="D56" s="199" t="s">
        <v>72</v>
      </c>
      <c r="E56" s="200">
        <v>64</v>
      </c>
      <c r="F56" s="201"/>
      <c r="G56" s="196">
        <f>SUM(E56*F56)</f>
        <v>0</v>
      </c>
    </row>
    <row r="57" spans="1:7" s="25" customFormat="1" ht="24" customHeight="1" x14ac:dyDescent="0.3">
      <c r="A57" s="199">
        <v>55</v>
      </c>
      <c r="B57" s="199" t="s">
        <v>67</v>
      </c>
      <c r="C57" s="203" t="s">
        <v>112</v>
      </c>
      <c r="D57" s="199" t="s">
        <v>77</v>
      </c>
      <c r="E57" s="200">
        <v>0</v>
      </c>
      <c r="F57" s="201"/>
      <c r="G57" s="196">
        <f>SUM(E57*F57)</f>
        <v>0</v>
      </c>
    </row>
    <row r="58" spans="1:7" s="25" customFormat="1" ht="24" customHeight="1" x14ac:dyDescent="0.3">
      <c r="A58" s="199">
        <v>56</v>
      </c>
      <c r="B58" s="199" t="s">
        <v>67</v>
      </c>
      <c r="C58" s="203" t="s">
        <v>113</v>
      </c>
      <c r="D58" s="199" t="s">
        <v>95</v>
      </c>
      <c r="E58" s="200">
        <v>0</v>
      </c>
      <c r="F58" s="201"/>
      <c r="G58" s="196">
        <f t="shared" si="1"/>
        <v>0</v>
      </c>
    </row>
    <row r="59" spans="1:7" s="25" customFormat="1" ht="24" customHeight="1" x14ac:dyDescent="0.3">
      <c r="A59" s="199">
        <v>57</v>
      </c>
      <c r="B59" s="199" t="s">
        <v>165</v>
      </c>
      <c r="C59" s="203" t="s">
        <v>166</v>
      </c>
      <c r="D59" s="199" t="s">
        <v>77</v>
      </c>
      <c r="E59" s="200">
        <v>1</v>
      </c>
      <c r="F59" s="201"/>
      <c r="G59" s="196">
        <f t="shared" si="1"/>
        <v>0</v>
      </c>
    </row>
    <row r="60" spans="1:7" s="25" customFormat="1" ht="24" customHeight="1" x14ac:dyDescent="0.3">
      <c r="A60" s="199">
        <v>58</v>
      </c>
      <c r="B60" s="199" t="s">
        <v>167</v>
      </c>
      <c r="C60" s="203" t="s">
        <v>168</v>
      </c>
      <c r="D60" s="199" t="s">
        <v>169</v>
      </c>
      <c r="E60" s="200">
        <v>1</v>
      </c>
      <c r="F60" s="201"/>
      <c r="G60" s="196">
        <f t="shared" si="1"/>
        <v>0</v>
      </c>
    </row>
    <row r="61" spans="1:7" s="25" customFormat="1" ht="24" customHeight="1" thickBot="1" x14ac:dyDescent="0.35">
      <c r="A61" s="198">
        <v>59</v>
      </c>
      <c r="B61" s="303" t="s">
        <v>140</v>
      </c>
      <c r="C61" s="303"/>
      <c r="D61" s="303"/>
      <c r="E61" s="303"/>
      <c r="F61" s="303"/>
      <c r="G61" s="211">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ht="24" customHeight="1" x14ac:dyDescent="0.3"/>
  </sheetData>
  <sheetProtection algorithmName="SHA-512" hashValue="hCXFT9SvL6w6tE4yILQLHUubOA7kf88skraxA4DZBgj1JgLPIGfJ2VGPU0xwxqn44NSoBzvd5u9Y2TtDq6skgw==" saltValue="x5ofhm6yyT+HtTyOz4wLPg=="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3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I77"/>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04" t="s">
        <v>170</v>
      </c>
      <c r="B1" s="305"/>
      <c r="C1" s="305"/>
      <c r="D1" s="305"/>
      <c r="E1" s="305"/>
      <c r="F1" s="305"/>
      <c r="G1" s="306"/>
    </row>
    <row r="2" spans="1:7" s="25" customFormat="1" ht="30" customHeight="1" x14ac:dyDescent="0.2">
      <c r="A2" s="144" t="s">
        <v>42</v>
      </c>
      <c r="B2" s="145" t="str">
        <f>'[1]Original Items Condensed'!C8</f>
        <v>Code Number</v>
      </c>
      <c r="C2" s="145" t="s">
        <v>41</v>
      </c>
      <c r="D2" s="146" t="s">
        <v>40</v>
      </c>
      <c r="E2" s="146" t="s">
        <v>39</v>
      </c>
      <c r="F2" s="147" t="s">
        <v>38</v>
      </c>
      <c r="G2" s="148" t="s">
        <v>37</v>
      </c>
    </row>
    <row r="3" spans="1:7" s="25" customFormat="1" ht="24" customHeight="1" x14ac:dyDescent="0.3">
      <c r="A3" s="199">
        <v>1</v>
      </c>
      <c r="B3" s="199" t="s">
        <v>67</v>
      </c>
      <c r="C3" s="203" t="s">
        <v>68</v>
      </c>
      <c r="D3" s="199" t="s">
        <v>69</v>
      </c>
      <c r="E3" s="200">
        <v>447</v>
      </c>
      <c r="F3" s="201"/>
      <c r="G3" s="196">
        <f t="shared" ref="G3:G51" si="0">SUM(E3*F3)</f>
        <v>0</v>
      </c>
    </row>
    <row r="4" spans="1:7" s="25" customFormat="1" ht="24" customHeight="1" x14ac:dyDescent="0.3">
      <c r="A4" s="199">
        <v>2</v>
      </c>
      <c r="B4" s="199" t="s">
        <v>67</v>
      </c>
      <c r="C4" s="203" t="s">
        <v>70</v>
      </c>
      <c r="D4" s="199" t="s">
        <v>69</v>
      </c>
      <c r="E4" s="200">
        <v>181</v>
      </c>
      <c r="F4" s="201"/>
      <c r="G4" s="196">
        <f t="shared" si="0"/>
        <v>0</v>
      </c>
    </row>
    <row r="5" spans="1:7" s="25" customFormat="1" ht="24" customHeight="1" x14ac:dyDescent="0.3">
      <c r="A5" s="199">
        <v>3</v>
      </c>
      <c r="B5" s="199" t="s">
        <v>67</v>
      </c>
      <c r="C5" s="203" t="s">
        <v>71</v>
      </c>
      <c r="D5" s="199" t="s">
        <v>72</v>
      </c>
      <c r="E5" s="200">
        <v>39</v>
      </c>
      <c r="F5" s="201"/>
      <c r="G5" s="196">
        <f t="shared" si="0"/>
        <v>0</v>
      </c>
    </row>
    <row r="6" spans="1:7" s="25" customFormat="1" ht="24" customHeight="1" x14ac:dyDescent="0.3">
      <c r="A6" s="199">
        <v>4</v>
      </c>
      <c r="B6" s="199" t="s">
        <v>67</v>
      </c>
      <c r="C6" s="203" t="s">
        <v>73</v>
      </c>
      <c r="D6" s="199" t="s">
        <v>72</v>
      </c>
      <c r="E6" s="200">
        <v>94</v>
      </c>
      <c r="F6" s="201"/>
      <c r="G6" s="196">
        <f t="shared" si="0"/>
        <v>0</v>
      </c>
    </row>
    <row r="7" spans="1:7" s="25" customFormat="1" ht="24" customHeight="1" x14ac:dyDescent="0.3">
      <c r="A7" s="199">
        <v>5</v>
      </c>
      <c r="B7" s="199">
        <v>44000300</v>
      </c>
      <c r="C7" s="203" t="s">
        <v>74</v>
      </c>
      <c r="D7" s="199" t="s">
        <v>152</v>
      </c>
      <c r="E7" s="200">
        <v>124</v>
      </c>
      <c r="F7" s="201"/>
      <c r="G7" s="196">
        <f t="shared" si="0"/>
        <v>0</v>
      </c>
    </row>
    <row r="8" spans="1:7" s="25" customFormat="1" ht="24" customHeight="1" x14ac:dyDescent="0.3">
      <c r="A8" s="199">
        <v>6</v>
      </c>
      <c r="B8" s="199">
        <v>44000500</v>
      </c>
      <c r="C8" s="203" t="s">
        <v>75</v>
      </c>
      <c r="D8" s="199" t="s">
        <v>152</v>
      </c>
      <c r="E8" s="200">
        <v>176</v>
      </c>
      <c r="F8" s="201"/>
      <c r="G8" s="196">
        <f t="shared" si="0"/>
        <v>0</v>
      </c>
    </row>
    <row r="9" spans="1:7" s="25" customFormat="1" ht="24" customHeight="1" x14ac:dyDescent="0.3">
      <c r="A9" s="199">
        <v>7</v>
      </c>
      <c r="B9" s="199">
        <v>44000600</v>
      </c>
      <c r="C9" s="203" t="s">
        <v>76</v>
      </c>
      <c r="D9" s="199" t="s">
        <v>77</v>
      </c>
      <c r="E9" s="200">
        <v>320</v>
      </c>
      <c r="F9" s="201"/>
      <c r="G9" s="196">
        <f t="shared" si="0"/>
        <v>0</v>
      </c>
    </row>
    <row r="10" spans="1:7" s="25" customFormat="1" ht="24" customHeight="1" x14ac:dyDescent="0.3">
      <c r="A10" s="199">
        <v>8</v>
      </c>
      <c r="B10" s="199" t="s">
        <v>67</v>
      </c>
      <c r="C10" s="203" t="s">
        <v>78</v>
      </c>
      <c r="D10" s="199" t="s">
        <v>72</v>
      </c>
      <c r="E10" s="200">
        <v>1298</v>
      </c>
      <c r="F10" s="201"/>
      <c r="G10" s="196">
        <f t="shared" si="0"/>
        <v>0</v>
      </c>
    </row>
    <row r="11" spans="1:7" s="25" customFormat="1" ht="24" customHeight="1" x14ac:dyDescent="0.3">
      <c r="A11" s="199">
        <v>9</v>
      </c>
      <c r="B11" s="199" t="s">
        <v>67</v>
      </c>
      <c r="C11" s="203" t="s">
        <v>79</v>
      </c>
      <c r="D11" s="199" t="s">
        <v>77</v>
      </c>
      <c r="E11" s="200">
        <v>2573</v>
      </c>
      <c r="F11" s="201"/>
      <c r="G11" s="196">
        <f t="shared" si="0"/>
        <v>0</v>
      </c>
    </row>
    <row r="12" spans="1:7" s="25" customFormat="1" ht="24" customHeight="1" x14ac:dyDescent="0.3">
      <c r="A12" s="199">
        <v>10</v>
      </c>
      <c r="B12" s="199" t="s">
        <v>67</v>
      </c>
      <c r="C12" s="203" t="s">
        <v>80</v>
      </c>
      <c r="D12" s="199" t="s">
        <v>72</v>
      </c>
      <c r="E12" s="200">
        <v>62</v>
      </c>
      <c r="F12" s="201"/>
      <c r="G12" s="196">
        <f t="shared" si="0"/>
        <v>0</v>
      </c>
    </row>
    <row r="13" spans="1:7" s="25" customFormat="1" ht="24" customHeight="1" x14ac:dyDescent="0.3">
      <c r="A13" s="199">
        <v>11</v>
      </c>
      <c r="B13" s="199">
        <v>31101100</v>
      </c>
      <c r="C13" s="203" t="s">
        <v>81</v>
      </c>
      <c r="D13" s="199" t="s">
        <v>69</v>
      </c>
      <c r="E13" s="200">
        <v>454</v>
      </c>
      <c r="F13" s="201"/>
      <c r="G13" s="196">
        <f t="shared" si="0"/>
        <v>0</v>
      </c>
    </row>
    <row r="14" spans="1:7" s="25" customFormat="1" ht="24" customHeight="1" x14ac:dyDescent="0.3">
      <c r="A14" s="199">
        <v>12</v>
      </c>
      <c r="B14" s="199">
        <v>20800150</v>
      </c>
      <c r="C14" s="203" t="s">
        <v>82</v>
      </c>
      <c r="D14" s="199" t="s">
        <v>69</v>
      </c>
      <c r="E14" s="200">
        <v>274</v>
      </c>
      <c r="F14" s="201"/>
      <c r="G14" s="196">
        <f t="shared" si="0"/>
        <v>0</v>
      </c>
    </row>
    <row r="15" spans="1:7" s="25" customFormat="1" ht="24" customHeight="1" x14ac:dyDescent="0.3">
      <c r="A15" s="199">
        <v>13</v>
      </c>
      <c r="B15" s="199" t="s">
        <v>67</v>
      </c>
      <c r="C15" s="203" t="s">
        <v>153</v>
      </c>
      <c r="D15" s="199" t="s">
        <v>69</v>
      </c>
      <c r="E15" s="200">
        <v>0</v>
      </c>
      <c r="F15" s="201"/>
      <c r="G15" s="196">
        <f t="shared" si="0"/>
        <v>0</v>
      </c>
    </row>
    <row r="16" spans="1:7" s="25" customFormat="1" ht="24" customHeight="1" x14ac:dyDescent="0.3">
      <c r="A16" s="199">
        <v>14</v>
      </c>
      <c r="B16" s="199" t="s">
        <v>67</v>
      </c>
      <c r="C16" s="203" t="s">
        <v>154</v>
      </c>
      <c r="D16" s="199" t="s">
        <v>69</v>
      </c>
      <c r="E16" s="200">
        <v>0</v>
      </c>
      <c r="F16" s="201"/>
      <c r="G16" s="196">
        <f t="shared" si="0"/>
        <v>0</v>
      </c>
    </row>
    <row r="17" spans="1:7" s="25" customFormat="1" ht="24" customHeight="1" x14ac:dyDescent="0.3">
      <c r="A17" s="199">
        <v>15</v>
      </c>
      <c r="B17" s="199" t="s">
        <v>67</v>
      </c>
      <c r="C17" s="203" t="s">
        <v>83</v>
      </c>
      <c r="D17" s="199" t="s">
        <v>84</v>
      </c>
      <c r="E17" s="200">
        <v>70</v>
      </c>
      <c r="F17" s="201"/>
      <c r="G17" s="196">
        <f t="shared" si="0"/>
        <v>0</v>
      </c>
    </row>
    <row r="18" spans="1:7" s="25" customFormat="1" ht="24" customHeight="1" x14ac:dyDescent="0.3">
      <c r="A18" s="199">
        <v>16</v>
      </c>
      <c r="B18" s="199">
        <v>35300300</v>
      </c>
      <c r="C18" s="203" t="s">
        <v>85</v>
      </c>
      <c r="D18" s="199" t="s">
        <v>72</v>
      </c>
      <c r="E18" s="200">
        <v>18</v>
      </c>
      <c r="F18" s="201"/>
      <c r="G18" s="196">
        <f t="shared" si="0"/>
        <v>0</v>
      </c>
    </row>
    <row r="19" spans="1:7" s="25" customFormat="1" ht="24" customHeight="1" x14ac:dyDescent="0.3">
      <c r="A19" s="199">
        <v>17</v>
      </c>
      <c r="B19" s="199">
        <v>35300500</v>
      </c>
      <c r="C19" s="203" t="s">
        <v>155</v>
      </c>
      <c r="D19" s="199" t="s">
        <v>72</v>
      </c>
      <c r="E19" s="200">
        <v>0</v>
      </c>
      <c r="F19" s="201"/>
      <c r="G19" s="196">
        <f t="shared" si="0"/>
        <v>0</v>
      </c>
    </row>
    <row r="20" spans="1:7" s="25" customFormat="1" ht="24" customHeight="1" x14ac:dyDescent="0.3">
      <c r="A20" s="199">
        <v>18</v>
      </c>
      <c r="B20" s="199" t="s">
        <v>67</v>
      </c>
      <c r="C20" s="203" t="s">
        <v>86</v>
      </c>
      <c r="D20" s="199" t="s">
        <v>72</v>
      </c>
      <c r="E20" s="200">
        <v>28</v>
      </c>
      <c r="F20" s="201"/>
      <c r="G20" s="196">
        <f t="shared" si="0"/>
        <v>0</v>
      </c>
    </row>
    <row r="21" spans="1:7" s="25" customFormat="1" ht="24" customHeight="1" x14ac:dyDescent="0.3">
      <c r="A21" s="199">
        <v>19</v>
      </c>
      <c r="B21" s="199" t="s">
        <v>67</v>
      </c>
      <c r="C21" s="203" t="s">
        <v>156</v>
      </c>
      <c r="D21" s="199" t="s">
        <v>72</v>
      </c>
      <c r="E21" s="200">
        <v>0</v>
      </c>
      <c r="F21" s="201"/>
      <c r="G21" s="196">
        <f t="shared" si="0"/>
        <v>0</v>
      </c>
    </row>
    <row r="22" spans="1:7" s="25" customFormat="1" ht="24" customHeight="1" x14ac:dyDescent="0.3">
      <c r="A22" s="199">
        <v>20</v>
      </c>
      <c r="B22" s="199" t="s">
        <v>67</v>
      </c>
      <c r="C22" s="203" t="s">
        <v>87</v>
      </c>
      <c r="D22" s="199" t="s">
        <v>72</v>
      </c>
      <c r="E22" s="200">
        <v>1298</v>
      </c>
      <c r="F22" s="201"/>
      <c r="G22" s="196">
        <f t="shared" si="0"/>
        <v>0</v>
      </c>
    </row>
    <row r="23" spans="1:7" s="25" customFormat="1" ht="24" customHeight="1" x14ac:dyDescent="0.3">
      <c r="A23" s="199">
        <v>21</v>
      </c>
      <c r="B23" s="199" t="s">
        <v>67</v>
      </c>
      <c r="C23" s="203" t="s">
        <v>88</v>
      </c>
      <c r="D23" s="199" t="s">
        <v>72</v>
      </c>
      <c r="E23" s="200">
        <v>54</v>
      </c>
      <c r="F23" s="201"/>
      <c r="G23" s="196">
        <f t="shared" si="0"/>
        <v>0</v>
      </c>
    </row>
    <row r="24" spans="1:7" s="25" customFormat="1" ht="24" customHeight="1" x14ac:dyDescent="0.3">
      <c r="A24" s="199">
        <v>22</v>
      </c>
      <c r="B24" s="199" t="s">
        <v>67</v>
      </c>
      <c r="C24" s="203" t="s">
        <v>89</v>
      </c>
      <c r="D24" s="199" t="s">
        <v>77</v>
      </c>
      <c r="E24" s="200">
        <v>2573</v>
      </c>
      <c r="F24" s="201"/>
      <c r="G24" s="196">
        <f t="shared" si="0"/>
        <v>0</v>
      </c>
    </row>
    <row r="25" spans="1:7" s="25" customFormat="1" ht="24" customHeight="1" x14ac:dyDescent="0.3">
      <c r="A25" s="199">
        <v>23</v>
      </c>
      <c r="B25" s="199" t="s">
        <v>67</v>
      </c>
      <c r="C25" s="203" t="s">
        <v>90</v>
      </c>
      <c r="D25" s="199" t="s">
        <v>77</v>
      </c>
      <c r="E25" s="200">
        <v>367</v>
      </c>
      <c r="F25" s="201"/>
      <c r="G25" s="196">
        <f t="shared" si="0"/>
        <v>0</v>
      </c>
    </row>
    <row r="26" spans="1:7" s="25" customFormat="1" ht="24" customHeight="1" x14ac:dyDescent="0.3">
      <c r="A26" s="199">
        <v>24</v>
      </c>
      <c r="B26" s="199" t="s">
        <v>67</v>
      </c>
      <c r="C26" s="203" t="s">
        <v>91</v>
      </c>
      <c r="D26" s="199" t="s">
        <v>77</v>
      </c>
      <c r="E26" s="200">
        <v>132</v>
      </c>
      <c r="F26" s="201"/>
      <c r="G26" s="196">
        <f t="shared" si="0"/>
        <v>0</v>
      </c>
    </row>
    <row r="27" spans="1:7" s="25" customFormat="1" ht="24" customHeight="1" x14ac:dyDescent="0.3">
      <c r="A27" s="199">
        <v>25</v>
      </c>
      <c r="B27" s="199" t="s">
        <v>67</v>
      </c>
      <c r="C27" s="203" t="s">
        <v>92</v>
      </c>
      <c r="D27" s="199" t="s">
        <v>77</v>
      </c>
      <c r="E27" s="200">
        <v>188</v>
      </c>
      <c r="F27" s="201"/>
      <c r="G27" s="196">
        <f t="shared" si="0"/>
        <v>0</v>
      </c>
    </row>
    <row r="28" spans="1:7" s="25" customFormat="1" ht="24" customHeight="1" x14ac:dyDescent="0.3">
      <c r="A28" s="199">
        <v>26</v>
      </c>
      <c r="B28" s="199" t="s">
        <v>67</v>
      </c>
      <c r="C28" s="203" t="s">
        <v>93</v>
      </c>
      <c r="D28" s="199" t="s">
        <v>77</v>
      </c>
      <c r="E28" s="200">
        <v>0</v>
      </c>
      <c r="F28" s="201"/>
      <c r="G28" s="196">
        <f t="shared" si="0"/>
        <v>0</v>
      </c>
    </row>
    <row r="29" spans="1:7" s="25" customFormat="1" ht="24" customHeight="1" x14ac:dyDescent="0.3">
      <c r="A29" s="199">
        <v>27</v>
      </c>
      <c r="B29" s="199" t="s">
        <v>67</v>
      </c>
      <c r="C29" s="203" t="s">
        <v>94</v>
      </c>
      <c r="D29" s="199" t="s">
        <v>95</v>
      </c>
      <c r="E29" s="200">
        <v>233</v>
      </c>
      <c r="F29" s="201"/>
      <c r="G29" s="196">
        <f t="shared" si="0"/>
        <v>0</v>
      </c>
    </row>
    <row r="30" spans="1:7" s="25" customFormat="1" ht="24" customHeight="1" x14ac:dyDescent="0.3">
      <c r="A30" s="199">
        <v>28</v>
      </c>
      <c r="B30" s="199" t="s">
        <v>67</v>
      </c>
      <c r="C30" s="203" t="s">
        <v>157</v>
      </c>
      <c r="D30" s="199" t="s">
        <v>77</v>
      </c>
      <c r="E30" s="200">
        <v>0</v>
      </c>
      <c r="F30" s="201"/>
      <c r="G30" s="196">
        <f t="shared" si="0"/>
        <v>0</v>
      </c>
    </row>
    <row r="31" spans="1:7" s="25" customFormat="1" ht="24" customHeight="1" x14ac:dyDescent="0.3">
      <c r="A31" s="199">
        <v>29</v>
      </c>
      <c r="B31" s="199" t="s">
        <v>67</v>
      </c>
      <c r="C31" s="203" t="s">
        <v>158</v>
      </c>
      <c r="D31" s="199" t="s">
        <v>77</v>
      </c>
      <c r="E31" s="200">
        <v>0</v>
      </c>
      <c r="F31" s="201"/>
      <c r="G31" s="196">
        <f t="shared" si="0"/>
        <v>0</v>
      </c>
    </row>
    <row r="32" spans="1:7" s="25" customFormat="1" ht="24" customHeight="1" x14ac:dyDescent="0.3">
      <c r="A32" s="199">
        <v>30</v>
      </c>
      <c r="B32" s="199">
        <v>40600290</v>
      </c>
      <c r="C32" s="203" t="s">
        <v>96</v>
      </c>
      <c r="D32" s="199" t="s">
        <v>97</v>
      </c>
      <c r="E32" s="200">
        <v>47</v>
      </c>
      <c r="F32" s="201"/>
      <c r="G32" s="196">
        <f t="shared" si="0"/>
        <v>0</v>
      </c>
    </row>
    <row r="33" spans="1:7" s="25" customFormat="1" ht="24" customHeight="1" x14ac:dyDescent="0.3">
      <c r="A33" s="199">
        <v>31</v>
      </c>
      <c r="B33" s="199" t="s">
        <v>67</v>
      </c>
      <c r="C33" s="203" t="s">
        <v>98</v>
      </c>
      <c r="D33" s="199" t="s">
        <v>84</v>
      </c>
      <c r="E33" s="200">
        <v>7</v>
      </c>
      <c r="F33" s="201"/>
      <c r="G33" s="196">
        <f t="shared" si="0"/>
        <v>0</v>
      </c>
    </row>
    <row r="34" spans="1:7" s="25" customFormat="1" ht="24" customHeight="1" x14ac:dyDescent="0.3">
      <c r="A34" s="199">
        <v>32</v>
      </c>
      <c r="B34" s="199">
        <v>40604062</v>
      </c>
      <c r="C34" s="203" t="s">
        <v>99</v>
      </c>
      <c r="D34" s="199" t="s">
        <v>84</v>
      </c>
      <c r="E34" s="200">
        <v>0</v>
      </c>
      <c r="F34" s="201"/>
      <c r="G34" s="196">
        <f t="shared" si="0"/>
        <v>0</v>
      </c>
    </row>
    <row r="35" spans="1:7" s="25" customFormat="1" ht="24" customHeight="1" x14ac:dyDescent="0.3">
      <c r="A35" s="199">
        <v>33</v>
      </c>
      <c r="B35" s="199" t="s">
        <v>67</v>
      </c>
      <c r="C35" s="203" t="s">
        <v>100</v>
      </c>
      <c r="D35" s="199" t="s">
        <v>84</v>
      </c>
      <c r="E35" s="200">
        <v>5</v>
      </c>
      <c r="F35" s="201"/>
      <c r="G35" s="196">
        <f t="shared" si="0"/>
        <v>0</v>
      </c>
    </row>
    <row r="36" spans="1:7" s="25" customFormat="1" ht="24" customHeight="1" x14ac:dyDescent="0.3">
      <c r="A36" s="199">
        <v>34</v>
      </c>
      <c r="B36" s="199" t="s">
        <v>67</v>
      </c>
      <c r="C36" s="203" t="s">
        <v>159</v>
      </c>
      <c r="D36" s="199" t="s">
        <v>84</v>
      </c>
      <c r="E36" s="200">
        <v>0</v>
      </c>
      <c r="F36" s="201"/>
      <c r="G36" s="196">
        <f t="shared" si="0"/>
        <v>0</v>
      </c>
    </row>
    <row r="37" spans="1:7" s="25" customFormat="1" ht="24" customHeight="1" x14ac:dyDescent="0.3">
      <c r="A37" s="199">
        <v>35</v>
      </c>
      <c r="B37" s="199">
        <v>60600605</v>
      </c>
      <c r="C37" s="203" t="s">
        <v>101</v>
      </c>
      <c r="D37" s="199" t="s">
        <v>152</v>
      </c>
      <c r="E37" s="200">
        <v>124</v>
      </c>
      <c r="F37" s="201"/>
      <c r="G37" s="196">
        <f t="shared" si="0"/>
        <v>0</v>
      </c>
    </row>
    <row r="38" spans="1:7" s="25" customFormat="1" ht="24" customHeight="1" x14ac:dyDescent="0.3">
      <c r="A38" s="199">
        <v>36</v>
      </c>
      <c r="B38" s="199" t="s">
        <v>67</v>
      </c>
      <c r="C38" s="203" t="s">
        <v>102</v>
      </c>
      <c r="D38" s="199" t="s">
        <v>152</v>
      </c>
      <c r="E38" s="200">
        <v>96</v>
      </c>
      <c r="F38" s="201"/>
      <c r="G38" s="196">
        <f t="shared" si="0"/>
        <v>0</v>
      </c>
    </row>
    <row r="39" spans="1:7" s="25" customFormat="1" ht="24" customHeight="1" x14ac:dyDescent="0.3">
      <c r="A39" s="199">
        <v>37</v>
      </c>
      <c r="B39" s="199" t="s">
        <v>67</v>
      </c>
      <c r="C39" s="203" t="s">
        <v>103</v>
      </c>
      <c r="D39" s="199" t="s">
        <v>152</v>
      </c>
      <c r="E39" s="200">
        <v>81</v>
      </c>
      <c r="F39" s="201"/>
      <c r="G39" s="196">
        <f t="shared" si="0"/>
        <v>0</v>
      </c>
    </row>
    <row r="40" spans="1:7" s="25" customFormat="1" ht="24" customHeight="1" x14ac:dyDescent="0.3">
      <c r="A40" s="199">
        <v>38</v>
      </c>
      <c r="B40" s="199" t="s">
        <v>67</v>
      </c>
      <c r="C40" s="203" t="s">
        <v>104</v>
      </c>
      <c r="D40" s="199" t="s">
        <v>95</v>
      </c>
      <c r="E40" s="200">
        <v>1</v>
      </c>
      <c r="F40" s="201"/>
      <c r="G40" s="196">
        <f t="shared" si="0"/>
        <v>0</v>
      </c>
    </row>
    <row r="41" spans="1:7" s="25" customFormat="1" ht="24" customHeight="1" x14ac:dyDescent="0.3">
      <c r="A41" s="199">
        <v>39</v>
      </c>
      <c r="B41" s="199" t="s">
        <v>67</v>
      </c>
      <c r="C41" s="203" t="s">
        <v>105</v>
      </c>
      <c r="D41" s="199" t="s">
        <v>95</v>
      </c>
      <c r="E41" s="200">
        <v>0</v>
      </c>
      <c r="F41" s="201"/>
      <c r="G41" s="196">
        <f t="shared" si="0"/>
        <v>0</v>
      </c>
    </row>
    <row r="42" spans="1:7" s="25" customFormat="1" ht="24" customHeight="1" x14ac:dyDescent="0.3">
      <c r="A42" s="199">
        <v>40</v>
      </c>
      <c r="B42" s="199" t="s">
        <v>67</v>
      </c>
      <c r="C42" s="203" t="s">
        <v>106</v>
      </c>
      <c r="D42" s="199" t="s">
        <v>95</v>
      </c>
      <c r="E42" s="200">
        <v>2</v>
      </c>
      <c r="F42" s="201"/>
      <c r="G42" s="196">
        <f t="shared" si="0"/>
        <v>0</v>
      </c>
    </row>
    <row r="43" spans="1:7" s="25" customFormat="1" ht="24" customHeight="1" x14ac:dyDescent="0.3">
      <c r="A43" s="199">
        <v>41</v>
      </c>
      <c r="B43" s="199" t="s">
        <v>67</v>
      </c>
      <c r="C43" s="203" t="s">
        <v>107</v>
      </c>
      <c r="D43" s="199" t="s">
        <v>95</v>
      </c>
      <c r="E43" s="200">
        <v>0</v>
      </c>
      <c r="F43" s="201"/>
      <c r="G43" s="196">
        <f t="shared" si="0"/>
        <v>0</v>
      </c>
    </row>
    <row r="44" spans="1:7" s="25" customFormat="1" ht="24" customHeight="1" x14ac:dyDescent="0.3">
      <c r="A44" s="199">
        <v>42</v>
      </c>
      <c r="B44" s="199" t="s">
        <v>67</v>
      </c>
      <c r="C44" s="203" t="s">
        <v>108</v>
      </c>
      <c r="D44" s="199" t="s">
        <v>95</v>
      </c>
      <c r="E44" s="200">
        <v>0</v>
      </c>
      <c r="F44" s="201"/>
      <c r="G44" s="196">
        <f t="shared" si="0"/>
        <v>0</v>
      </c>
    </row>
    <row r="45" spans="1:7" s="25" customFormat="1" ht="24" customHeight="1" x14ac:dyDescent="0.3">
      <c r="A45" s="199">
        <v>43</v>
      </c>
      <c r="B45" s="199" t="s">
        <v>67</v>
      </c>
      <c r="C45" s="203" t="s">
        <v>115</v>
      </c>
      <c r="D45" s="199" t="s">
        <v>152</v>
      </c>
      <c r="E45" s="200">
        <v>0</v>
      </c>
      <c r="F45" s="201"/>
      <c r="G45" s="196">
        <f t="shared" si="0"/>
        <v>0</v>
      </c>
    </row>
    <row r="46" spans="1:7" s="25" customFormat="1" ht="24" customHeight="1" x14ac:dyDescent="0.3">
      <c r="A46" s="199">
        <v>44</v>
      </c>
      <c r="B46" s="199" t="s">
        <v>67</v>
      </c>
      <c r="C46" s="203" t="s">
        <v>114</v>
      </c>
      <c r="D46" s="199" t="s">
        <v>152</v>
      </c>
      <c r="E46" s="200">
        <v>39</v>
      </c>
      <c r="F46" s="201"/>
      <c r="G46" s="196">
        <f t="shared" si="0"/>
        <v>0</v>
      </c>
    </row>
    <row r="47" spans="1:7" s="25" customFormat="1" ht="24" customHeight="1" x14ac:dyDescent="0.3">
      <c r="A47" s="199">
        <v>45</v>
      </c>
      <c r="B47" s="199" t="s">
        <v>67</v>
      </c>
      <c r="C47" s="203" t="s">
        <v>116</v>
      </c>
      <c r="D47" s="199" t="s">
        <v>152</v>
      </c>
      <c r="E47" s="200">
        <v>0</v>
      </c>
      <c r="F47" s="201"/>
      <c r="G47" s="196">
        <f t="shared" si="0"/>
        <v>0</v>
      </c>
    </row>
    <row r="48" spans="1:7" s="25" customFormat="1" ht="24" customHeight="1" x14ac:dyDescent="0.3">
      <c r="A48" s="199">
        <v>46</v>
      </c>
      <c r="B48" s="199" t="s">
        <v>67</v>
      </c>
      <c r="C48" s="203" t="s">
        <v>160</v>
      </c>
      <c r="D48" s="199" t="s">
        <v>152</v>
      </c>
      <c r="E48" s="200">
        <v>0</v>
      </c>
      <c r="F48" s="201"/>
      <c r="G48" s="196">
        <f t="shared" si="0"/>
        <v>0</v>
      </c>
    </row>
    <row r="49" spans="1:9" s="25" customFormat="1" ht="24" customHeight="1" x14ac:dyDescent="0.3">
      <c r="A49" s="199">
        <v>47</v>
      </c>
      <c r="B49" s="199" t="s">
        <v>67</v>
      </c>
      <c r="C49" s="203" t="s">
        <v>117</v>
      </c>
      <c r="D49" s="199" t="s">
        <v>152</v>
      </c>
      <c r="E49" s="200">
        <v>343</v>
      </c>
      <c r="F49" s="201"/>
      <c r="G49" s="196">
        <f t="shared" si="0"/>
        <v>0</v>
      </c>
    </row>
    <row r="50" spans="1:9" s="25" customFormat="1" ht="24" customHeight="1" x14ac:dyDescent="0.3">
      <c r="A50" s="199">
        <v>48</v>
      </c>
      <c r="B50" s="199" t="s">
        <v>67</v>
      </c>
      <c r="C50" s="203" t="s">
        <v>161</v>
      </c>
      <c r="D50" s="199" t="s">
        <v>95</v>
      </c>
      <c r="E50" s="200">
        <v>0</v>
      </c>
      <c r="F50" s="201"/>
      <c r="G50" s="196">
        <f t="shared" si="0"/>
        <v>0</v>
      </c>
    </row>
    <row r="51" spans="1:9" s="25" customFormat="1" ht="24" customHeight="1" x14ac:dyDescent="0.3">
      <c r="A51" s="199">
        <v>49</v>
      </c>
      <c r="B51" s="199" t="s">
        <v>67</v>
      </c>
      <c r="C51" s="203" t="s">
        <v>109</v>
      </c>
      <c r="D51" s="199" t="s">
        <v>152</v>
      </c>
      <c r="E51" s="200">
        <v>0</v>
      </c>
      <c r="F51" s="201"/>
      <c r="G51" s="196">
        <f t="shared" si="0"/>
        <v>0</v>
      </c>
    </row>
    <row r="52" spans="1:9" s="25" customFormat="1" ht="24" customHeight="1" x14ac:dyDescent="0.3">
      <c r="A52" s="199">
        <v>50</v>
      </c>
      <c r="B52" s="199" t="s">
        <v>67</v>
      </c>
      <c r="C52" s="203" t="s">
        <v>162</v>
      </c>
      <c r="D52" s="199" t="s">
        <v>95</v>
      </c>
      <c r="E52" s="200">
        <v>0</v>
      </c>
      <c r="F52" s="201"/>
      <c r="G52" s="196">
        <f>SUM(E52*F52)</f>
        <v>0</v>
      </c>
    </row>
    <row r="53" spans="1:9" s="25" customFormat="1" ht="24" customHeight="1" x14ac:dyDescent="0.3">
      <c r="A53" s="199">
        <v>51</v>
      </c>
      <c r="B53" s="199">
        <v>60100085</v>
      </c>
      <c r="C53" s="203" t="s">
        <v>163</v>
      </c>
      <c r="D53" s="199" t="s">
        <v>72</v>
      </c>
      <c r="E53" s="200">
        <v>6.6999999999999993</v>
      </c>
      <c r="F53" s="201"/>
      <c r="G53" s="196">
        <f t="shared" ref="G53:G60" si="1">SUM(E53*F53)</f>
        <v>0</v>
      </c>
    </row>
    <row r="54" spans="1:9" s="25" customFormat="1" ht="24" customHeight="1" x14ac:dyDescent="0.3">
      <c r="A54" s="199">
        <v>52</v>
      </c>
      <c r="B54" s="199" t="s">
        <v>67</v>
      </c>
      <c r="C54" s="203" t="s">
        <v>110</v>
      </c>
      <c r="D54" s="199" t="s">
        <v>69</v>
      </c>
      <c r="E54" s="200">
        <v>0</v>
      </c>
      <c r="F54" s="201"/>
      <c r="G54" s="196">
        <f t="shared" si="1"/>
        <v>0</v>
      </c>
    </row>
    <row r="55" spans="1:9" s="25" customFormat="1" ht="24" customHeight="1" x14ac:dyDescent="0.3">
      <c r="A55" s="199">
        <v>53</v>
      </c>
      <c r="B55" s="199" t="s">
        <v>67</v>
      </c>
      <c r="C55" s="203" t="s">
        <v>164</v>
      </c>
      <c r="D55" s="199" t="s">
        <v>152</v>
      </c>
      <c r="E55" s="200">
        <v>23</v>
      </c>
      <c r="F55" s="201"/>
      <c r="G55" s="196">
        <f t="shared" si="1"/>
        <v>0</v>
      </c>
    </row>
    <row r="56" spans="1:9" s="25" customFormat="1" ht="24" customHeight="1" x14ac:dyDescent="0.3">
      <c r="A56" s="199">
        <v>54</v>
      </c>
      <c r="B56" s="199" t="s">
        <v>67</v>
      </c>
      <c r="C56" s="203" t="s">
        <v>111</v>
      </c>
      <c r="D56" s="199" t="s">
        <v>72</v>
      </c>
      <c r="E56" s="200">
        <v>64</v>
      </c>
      <c r="F56" s="201"/>
      <c r="G56" s="196">
        <f t="shared" si="1"/>
        <v>0</v>
      </c>
    </row>
    <row r="57" spans="1:9" s="25" customFormat="1" ht="24" customHeight="1" x14ac:dyDescent="0.3">
      <c r="A57" s="199">
        <v>55</v>
      </c>
      <c r="B57" s="199" t="s">
        <v>67</v>
      </c>
      <c r="C57" s="203" t="s">
        <v>112</v>
      </c>
      <c r="D57" s="199" t="s">
        <v>77</v>
      </c>
      <c r="E57" s="200">
        <v>4</v>
      </c>
      <c r="F57" s="201"/>
      <c r="G57" s="196">
        <f t="shared" si="1"/>
        <v>0</v>
      </c>
    </row>
    <row r="58" spans="1:9" s="25" customFormat="1" ht="24" customHeight="1" x14ac:dyDescent="0.3">
      <c r="A58" s="199">
        <v>56</v>
      </c>
      <c r="B58" s="199" t="s">
        <v>67</v>
      </c>
      <c r="C58" s="203" t="s">
        <v>113</v>
      </c>
      <c r="D58" s="199" t="s">
        <v>95</v>
      </c>
      <c r="E58" s="200">
        <v>0</v>
      </c>
      <c r="F58" s="201"/>
      <c r="G58" s="196">
        <f t="shared" si="1"/>
        <v>0</v>
      </c>
    </row>
    <row r="59" spans="1:9" s="25" customFormat="1" ht="24" customHeight="1" x14ac:dyDescent="0.3">
      <c r="A59" s="199">
        <v>57</v>
      </c>
      <c r="B59" s="199" t="s">
        <v>165</v>
      </c>
      <c r="C59" s="203" t="s">
        <v>166</v>
      </c>
      <c r="D59" s="199" t="s">
        <v>77</v>
      </c>
      <c r="E59" s="200">
        <v>1</v>
      </c>
      <c r="F59" s="201"/>
      <c r="G59" s="196">
        <f t="shared" si="1"/>
        <v>0</v>
      </c>
    </row>
    <row r="60" spans="1:9" s="25" customFormat="1" ht="24" customHeight="1" x14ac:dyDescent="0.3">
      <c r="A60" s="199">
        <v>58</v>
      </c>
      <c r="B60" s="199" t="s">
        <v>167</v>
      </c>
      <c r="C60" s="203" t="s">
        <v>168</v>
      </c>
      <c r="D60" s="199" t="s">
        <v>169</v>
      </c>
      <c r="E60" s="200">
        <v>1</v>
      </c>
      <c r="F60" s="201"/>
      <c r="G60" s="196">
        <f t="shared" si="1"/>
        <v>0</v>
      </c>
    </row>
    <row r="61" spans="1:9" ht="24" customHeight="1" thickBot="1" x14ac:dyDescent="0.35">
      <c r="A61" s="149">
        <v>59</v>
      </c>
      <c r="B61" s="307" t="s">
        <v>141</v>
      </c>
      <c r="C61" s="308"/>
      <c r="D61" s="308"/>
      <c r="E61" s="308"/>
      <c r="F61" s="309"/>
      <c r="G61" s="212">
        <f>SUM(G3:G60)</f>
        <v>0</v>
      </c>
      <c r="H61" s="197"/>
      <c r="I61" s="197"/>
    </row>
    <row r="62" spans="1:9" x14ac:dyDescent="0.3">
      <c r="A62" s="41"/>
      <c r="B62" s="41"/>
      <c r="C62" s="42"/>
      <c r="D62" s="41"/>
      <c r="E62" s="41"/>
      <c r="F62" s="41"/>
      <c r="G62" s="41"/>
      <c r="H62" s="197"/>
      <c r="I62" s="197"/>
    </row>
    <row r="63" spans="1:9" x14ac:dyDescent="0.3">
      <c r="A63" s="41"/>
      <c r="B63" s="41"/>
      <c r="C63" s="42"/>
      <c r="D63" s="41"/>
      <c r="E63" s="41"/>
      <c r="F63" s="41"/>
      <c r="G63" s="41"/>
      <c r="H63" s="197"/>
      <c r="I63" s="197"/>
    </row>
    <row r="64" spans="1:9" x14ac:dyDescent="0.3">
      <c r="H64" s="197"/>
      <c r="I64" s="197"/>
    </row>
    <row r="65" spans="1:9" x14ac:dyDescent="0.3">
      <c r="H65" s="197"/>
      <c r="I65" s="197"/>
    </row>
    <row r="66" spans="1:9" x14ac:dyDescent="0.3">
      <c r="H66" s="197"/>
      <c r="I66" s="197"/>
    </row>
    <row r="67" spans="1:9" s="25" customFormat="1" ht="24" customHeight="1" x14ac:dyDescent="0.3">
      <c r="A67" s="26"/>
      <c r="B67" s="26"/>
      <c r="C67" s="27"/>
      <c r="D67" s="26"/>
      <c r="E67" s="26"/>
      <c r="F67" s="26"/>
      <c r="G67" s="26"/>
    </row>
    <row r="68" spans="1:9" s="25" customFormat="1" ht="24" customHeight="1" x14ac:dyDescent="0.3">
      <c r="A68" s="26"/>
      <c r="B68" s="26"/>
      <c r="C68" s="27"/>
      <c r="D68" s="26"/>
      <c r="E68" s="26"/>
      <c r="F68" s="26"/>
      <c r="G68" s="26"/>
    </row>
    <row r="69" spans="1:9" s="25" customFormat="1" ht="24" customHeight="1" x14ac:dyDescent="0.3">
      <c r="A69" s="26"/>
      <c r="B69" s="26"/>
      <c r="C69" s="27"/>
      <c r="D69" s="26"/>
      <c r="E69" s="26"/>
      <c r="F69" s="26"/>
      <c r="G69" s="26"/>
    </row>
    <row r="70" spans="1:9" s="25" customFormat="1" ht="24" customHeight="1" x14ac:dyDescent="0.3">
      <c r="A70" s="26"/>
      <c r="B70" s="26"/>
      <c r="C70" s="27"/>
      <c r="D70" s="26"/>
      <c r="E70" s="26"/>
      <c r="F70" s="26"/>
      <c r="G70" s="26"/>
    </row>
    <row r="71" spans="1:9" s="25" customFormat="1" ht="24" customHeight="1" x14ac:dyDescent="0.3">
      <c r="A71" s="26"/>
      <c r="B71" s="26"/>
      <c r="C71" s="27"/>
      <c r="D71" s="26"/>
      <c r="E71" s="26"/>
      <c r="F71" s="26"/>
      <c r="G71" s="26"/>
    </row>
    <row r="72" spans="1:9" s="25" customFormat="1" ht="24" customHeight="1" x14ac:dyDescent="0.3">
      <c r="A72" s="26"/>
      <c r="B72" s="26"/>
      <c r="C72" s="27"/>
      <c r="D72" s="26"/>
      <c r="E72" s="26"/>
      <c r="F72" s="26"/>
      <c r="G72" s="26"/>
    </row>
    <row r="73" spans="1:9" s="25" customFormat="1" ht="24" customHeight="1" x14ac:dyDescent="0.3">
      <c r="A73" s="26"/>
      <c r="B73" s="26"/>
      <c r="C73" s="27"/>
      <c r="D73" s="26"/>
      <c r="E73" s="26"/>
      <c r="F73" s="26"/>
      <c r="G73" s="26"/>
    </row>
    <row r="74" spans="1:9" s="25" customFormat="1" ht="24" customHeight="1" x14ac:dyDescent="0.3">
      <c r="A74" s="26"/>
      <c r="B74" s="26"/>
      <c r="C74" s="27"/>
      <c r="D74" s="26"/>
      <c r="E74" s="26"/>
      <c r="F74" s="26"/>
      <c r="G74" s="26"/>
    </row>
    <row r="75" spans="1:9" s="25" customFormat="1" ht="24" customHeight="1" x14ac:dyDescent="0.3">
      <c r="A75" s="26"/>
      <c r="B75" s="26"/>
      <c r="C75" s="27"/>
      <c r="D75" s="26"/>
      <c r="E75" s="26"/>
      <c r="F75" s="26"/>
      <c r="G75" s="26"/>
    </row>
    <row r="76" spans="1:9" s="25" customFormat="1" ht="24" customHeight="1" x14ac:dyDescent="0.3">
      <c r="A76" s="26"/>
      <c r="B76" s="26"/>
      <c r="C76" s="27"/>
      <c r="D76" s="26"/>
      <c r="E76" s="26"/>
      <c r="F76" s="26"/>
      <c r="G76" s="26"/>
    </row>
    <row r="77" spans="1:9" ht="24" customHeight="1" x14ac:dyDescent="0.3"/>
  </sheetData>
  <sheetProtection algorithmName="SHA-512" hashValue="EtTgeJpKX/JlWwF0TcRE1Xz2c6WEs5aLPr9RJHpL19KPdrtKndKUcwbDY8sO95b4Is8A3sYHD4yD5C8r6YLSZQ==" saltValue="AD3k+VWb3tTIh0Q6FSESBQ=="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3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70"/>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3.33203125" style="27" customWidth="1"/>
    <col min="4" max="4" width="14.77734375" style="26" customWidth="1"/>
    <col min="5" max="6" width="10.77734375" style="26" customWidth="1"/>
    <col min="7" max="7" width="25.77734375" style="26" customWidth="1"/>
  </cols>
  <sheetData>
    <row r="1" spans="1:7" ht="105" customHeight="1" x14ac:dyDescent="0.3">
      <c r="A1" s="310" t="s">
        <v>142</v>
      </c>
      <c r="B1" s="311"/>
      <c r="C1" s="311"/>
      <c r="D1" s="311"/>
      <c r="E1" s="311"/>
      <c r="F1" s="311"/>
      <c r="G1" s="312"/>
    </row>
    <row r="2" spans="1:7" s="25" customFormat="1" ht="30" customHeight="1" x14ac:dyDescent="0.2">
      <c r="A2" s="150" t="s">
        <v>42</v>
      </c>
      <c r="B2" s="151" t="str">
        <f>'[1]Original Items Condensed'!C8</f>
        <v>Code Number</v>
      </c>
      <c r="C2" s="151" t="s">
        <v>41</v>
      </c>
      <c r="D2" s="152" t="s">
        <v>40</v>
      </c>
      <c r="E2" s="152" t="s">
        <v>39</v>
      </c>
      <c r="F2" s="153" t="s">
        <v>38</v>
      </c>
      <c r="G2" s="154" t="s">
        <v>37</v>
      </c>
    </row>
    <row r="3" spans="1:7" s="25" customFormat="1" ht="24" customHeight="1" x14ac:dyDescent="0.3">
      <c r="A3" s="199">
        <v>1</v>
      </c>
      <c r="B3" s="199" t="s">
        <v>67</v>
      </c>
      <c r="C3" s="203" t="s">
        <v>68</v>
      </c>
      <c r="D3" s="199" t="s">
        <v>69</v>
      </c>
      <c r="E3" s="200">
        <v>157</v>
      </c>
      <c r="F3" s="201"/>
      <c r="G3" s="196">
        <f t="shared" ref="G3:G34" si="0">SUM(E3*F3)</f>
        <v>0</v>
      </c>
    </row>
    <row r="4" spans="1:7" s="25" customFormat="1" ht="24" customHeight="1" x14ac:dyDescent="0.3">
      <c r="A4" s="199">
        <v>2</v>
      </c>
      <c r="B4" s="199" t="s">
        <v>67</v>
      </c>
      <c r="C4" s="203" t="s">
        <v>70</v>
      </c>
      <c r="D4" s="199" t="s">
        <v>69</v>
      </c>
      <c r="E4" s="200">
        <v>406</v>
      </c>
      <c r="F4" s="201"/>
      <c r="G4" s="196">
        <f t="shared" si="0"/>
        <v>0</v>
      </c>
    </row>
    <row r="5" spans="1:7" s="25" customFormat="1" ht="24" customHeight="1" x14ac:dyDescent="0.3">
      <c r="A5" s="199">
        <v>3</v>
      </c>
      <c r="B5" s="199" t="s">
        <v>67</v>
      </c>
      <c r="C5" s="203" t="s">
        <v>71</v>
      </c>
      <c r="D5" s="199" t="s">
        <v>72</v>
      </c>
      <c r="E5" s="200">
        <v>24</v>
      </c>
      <c r="F5" s="201"/>
      <c r="G5" s="196">
        <f t="shared" si="0"/>
        <v>0</v>
      </c>
    </row>
    <row r="6" spans="1:7" s="25" customFormat="1" ht="24" customHeight="1" x14ac:dyDescent="0.3">
      <c r="A6" s="199">
        <v>4</v>
      </c>
      <c r="B6" s="199" t="s">
        <v>67</v>
      </c>
      <c r="C6" s="203" t="s">
        <v>73</v>
      </c>
      <c r="D6" s="199" t="s">
        <v>72</v>
      </c>
      <c r="E6" s="200">
        <v>149</v>
      </c>
      <c r="F6" s="201"/>
      <c r="G6" s="196">
        <f t="shared" si="0"/>
        <v>0</v>
      </c>
    </row>
    <row r="7" spans="1:7" s="25" customFormat="1" ht="24" customHeight="1" x14ac:dyDescent="0.3">
      <c r="A7" s="199">
        <v>5</v>
      </c>
      <c r="B7" s="199">
        <v>44000300</v>
      </c>
      <c r="C7" s="203" t="s">
        <v>74</v>
      </c>
      <c r="D7" s="199" t="s">
        <v>152</v>
      </c>
      <c r="E7" s="200">
        <v>69</v>
      </c>
      <c r="F7" s="201"/>
      <c r="G7" s="196">
        <f t="shared" si="0"/>
        <v>0</v>
      </c>
    </row>
    <row r="8" spans="1:7" s="25" customFormat="1" ht="24" customHeight="1" x14ac:dyDescent="0.3">
      <c r="A8" s="199">
        <v>6</v>
      </c>
      <c r="B8" s="199">
        <v>44000500</v>
      </c>
      <c r="C8" s="203" t="s">
        <v>75</v>
      </c>
      <c r="D8" s="199" t="s">
        <v>152</v>
      </c>
      <c r="E8" s="200">
        <v>106</v>
      </c>
      <c r="F8" s="201"/>
      <c r="G8" s="196">
        <f t="shared" si="0"/>
        <v>0</v>
      </c>
    </row>
    <row r="9" spans="1:7" s="25" customFormat="1" ht="24" customHeight="1" x14ac:dyDescent="0.3">
      <c r="A9" s="199">
        <v>7</v>
      </c>
      <c r="B9" s="199">
        <v>44000600</v>
      </c>
      <c r="C9" s="203" t="s">
        <v>76</v>
      </c>
      <c r="D9" s="199" t="s">
        <v>77</v>
      </c>
      <c r="E9" s="200">
        <v>126</v>
      </c>
      <c r="F9" s="201"/>
      <c r="G9" s="196">
        <f t="shared" si="0"/>
        <v>0</v>
      </c>
    </row>
    <row r="10" spans="1:7" s="25" customFormat="1" ht="24" customHeight="1" x14ac:dyDescent="0.3">
      <c r="A10" s="199">
        <v>8</v>
      </c>
      <c r="B10" s="199" t="s">
        <v>67</v>
      </c>
      <c r="C10" s="203" t="s">
        <v>78</v>
      </c>
      <c r="D10" s="199" t="s">
        <v>72</v>
      </c>
      <c r="E10" s="200">
        <v>1064</v>
      </c>
      <c r="F10" s="201"/>
      <c r="G10" s="196">
        <f t="shared" si="0"/>
        <v>0</v>
      </c>
    </row>
    <row r="11" spans="1:7" s="25" customFormat="1" ht="24" customHeight="1" x14ac:dyDescent="0.3">
      <c r="A11" s="199">
        <v>9</v>
      </c>
      <c r="B11" s="199" t="s">
        <v>67</v>
      </c>
      <c r="C11" s="203" t="s">
        <v>79</v>
      </c>
      <c r="D11" s="199" t="s">
        <v>77</v>
      </c>
      <c r="E11" s="200">
        <v>2810</v>
      </c>
      <c r="F11" s="201"/>
      <c r="G11" s="196">
        <f t="shared" si="0"/>
        <v>0</v>
      </c>
    </row>
    <row r="12" spans="1:7" s="25" customFormat="1" ht="24" customHeight="1" x14ac:dyDescent="0.3">
      <c r="A12" s="199">
        <v>10</v>
      </c>
      <c r="B12" s="199" t="s">
        <v>67</v>
      </c>
      <c r="C12" s="203" t="s">
        <v>80</v>
      </c>
      <c r="D12" s="199" t="s">
        <v>72</v>
      </c>
      <c r="E12" s="200">
        <v>13</v>
      </c>
      <c r="F12" s="201"/>
      <c r="G12" s="196">
        <f t="shared" si="0"/>
        <v>0</v>
      </c>
    </row>
    <row r="13" spans="1:7" s="25" customFormat="1" ht="24" customHeight="1" x14ac:dyDescent="0.3">
      <c r="A13" s="199">
        <v>11</v>
      </c>
      <c r="B13" s="199">
        <v>31101100</v>
      </c>
      <c r="C13" s="203" t="s">
        <v>81</v>
      </c>
      <c r="D13" s="199" t="s">
        <v>69</v>
      </c>
      <c r="E13" s="200">
        <v>249</v>
      </c>
      <c r="F13" s="201"/>
      <c r="G13" s="196">
        <f t="shared" si="0"/>
        <v>0</v>
      </c>
    </row>
    <row r="14" spans="1:7" s="25" customFormat="1" ht="24" customHeight="1" x14ac:dyDescent="0.3">
      <c r="A14" s="199">
        <v>12</v>
      </c>
      <c r="B14" s="199">
        <v>20800150</v>
      </c>
      <c r="C14" s="203" t="s">
        <v>82</v>
      </c>
      <c r="D14" s="199" t="s">
        <v>69</v>
      </c>
      <c r="E14" s="200">
        <v>0</v>
      </c>
      <c r="F14" s="201"/>
      <c r="G14" s="196">
        <f t="shared" si="0"/>
        <v>0</v>
      </c>
    </row>
    <row r="15" spans="1:7" s="25" customFormat="1" ht="24" customHeight="1" x14ac:dyDescent="0.3">
      <c r="A15" s="199">
        <v>13</v>
      </c>
      <c r="B15" s="199" t="s">
        <v>67</v>
      </c>
      <c r="C15" s="203" t="s">
        <v>153</v>
      </c>
      <c r="D15" s="199" t="s">
        <v>69</v>
      </c>
      <c r="E15" s="200">
        <v>0</v>
      </c>
      <c r="F15" s="201"/>
      <c r="G15" s="196">
        <f t="shared" si="0"/>
        <v>0</v>
      </c>
    </row>
    <row r="16" spans="1:7" s="25" customFormat="1" ht="24" customHeight="1" x14ac:dyDescent="0.3">
      <c r="A16" s="199">
        <v>14</v>
      </c>
      <c r="B16" s="199" t="s">
        <v>67</v>
      </c>
      <c r="C16" s="203" t="s">
        <v>154</v>
      </c>
      <c r="D16" s="199" t="s">
        <v>69</v>
      </c>
      <c r="E16" s="200">
        <v>0</v>
      </c>
      <c r="F16" s="201"/>
      <c r="G16" s="196">
        <f t="shared" si="0"/>
        <v>0</v>
      </c>
    </row>
    <row r="17" spans="1:7" s="25" customFormat="1" ht="24" customHeight="1" x14ac:dyDescent="0.3">
      <c r="A17" s="199">
        <v>15</v>
      </c>
      <c r="B17" s="199" t="s">
        <v>67</v>
      </c>
      <c r="C17" s="203" t="s">
        <v>83</v>
      </c>
      <c r="D17" s="199" t="s">
        <v>84</v>
      </c>
      <c r="E17" s="200">
        <v>40</v>
      </c>
      <c r="F17" s="201"/>
      <c r="G17" s="196">
        <f t="shared" si="0"/>
        <v>0</v>
      </c>
    </row>
    <row r="18" spans="1:7" s="25" customFormat="1" ht="24" customHeight="1" x14ac:dyDescent="0.3">
      <c r="A18" s="199">
        <v>16</v>
      </c>
      <c r="B18" s="199">
        <v>35300300</v>
      </c>
      <c r="C18" s="203" t="s">
        <v>85</v>
      </c>
      <c r="D18" s="199" t="s">
        <v>72</v>
      </c>
      <c r="E18" s="200">
        <v>4</v>
      </c>
      <c r="F18" s="201"/>
      <c r="G18" s="196">
        <f t="shared" si="0"/>
        <v>0</v>
      </c>
    </row>
    <row r="19" spans="1:7" s="25" customFormat="1" ht="24" customHeight="1" x14ac:dyDescent="0.3">
      <c r="A19" s="199">
        <v>17</v>
      </c>
      <c r="B19" s="199">
        <v>35300500</v>
      </c>
      <c r="C19" s="203" t="s">
        <v>155</v>
      </c>
      <c r="D19" s="199" t="s">
        <v>72</v>
      </c>
      <c r="E19" s="200">
        <v>2</v>
      </c>
      <c r="F19" s="201"/>
      <c r="G19" s="196">
        <f t="shared" si="0"/>
        <v>0</v>
      </c>
    </row>
    <row r="20" spans="1:7" s="25" customFormat="1" ht="24" customHeight="1" x14ac:dyDescent="0.3">
      <c r="A20" s="199">
        <v>18</v>
      </c>
      <c r="B20" s="199" t="s">
        <v>67</v>
      </c>
      <c r="C20" s="203" t="s">
        <v>86</v>
      </c>
      <c r="D20" s="199" t="s">
        <v>72</v>
      </c>
      <c r="E20" s="200">
        <v>16</v>
      </c>
      <c r="F20" s="201"/>
      <c r="G20" s="196">
        <f t="shared" si="0"/>
        <v>0</v>
      </c>
    </row>
    <row r="21" spans="1:7" s="25" customFormat="1" ht="24" customHeight="1" x14ac:dyDescent="0.3">
      <c r="A21" s="199">
        <v>19</v>
      </c>
      <c r="B21" s="199" t="s">
        <v>67</v>
      </c>
      <c r="C21" s="203" t="s">
        <v>156</v>
      </c>
      <c r="D21" s="199" t="s">
        <v>72</v>
      </c>
      <c r="E21" s="200">
        <v>7</v>
      </c>
      <c r="F21" s="201"/>
      <c r="G21" s="196">
        <f t="shared" si="0"/>
        <v>0</v>
      </c>
    </row>
    <row r="22" spans="1:7" s="25" customFormat="1" ht="24" customHeight="1" x14ac:dyDescent="0.3">
      <c r="A22" s="199">
        <v>20</v>
      </c>
      <c r="B22" s="199" t="s">
        <v>67</v>
      </c>
      <c r="C22" s="203" t="s">
        <v>87</v>
      </c>
      <c r="D22" s="199" t="s">
        <v>72</v>
      </c>
      <c r="E22" s="200">
        <v>1064</v>
      </c>
      <c r="F22" s="201"/>
      <c r="G22" s="196">
        <f t="shared" si="0"/>
        <v>0</v>
      </c>
    </row>
    <row r="23" spans="1:7" s="25" customFormat="1" ht="24" customHeight="1" x14ac:dyDescent="0.3">
      <c r="A23" s="199">
        <v>21</v>
      </c>
      <c r="B23" s="199" t="s">
        <v>67</v>
      </c>
      <c r="C23" s="203" t="s">
        <v>88</v>
      </c>
      <c r="D23" s="199" t="s">
        <v>72</v>
      </c>
      <c r="E23" s="200">
        <v>61</v>
      </c>
      <c r="F23" s="201"/>
      <c r="G23" s="196">
        <f t="shared" si="0"/>
        <v>0</v>
      </c>
    </row>
    <row r="24" spans="1:7" s="25" customFormat="1" ht="24" customHeight="1" x14ac:dyDescent="0.3">
      <c r="A24" s="199">
        <v>22</v>
      </c>
      <c r="B24" s="199" t="s">
        <v>67</v>
      </c>
      <c r="C24" s="203" t="s">
        <v>89</v>
      </c>
      <c r="D24" s="199" t="s">
        <v>77</v>
      </c>
      <c r="E24" s="200">
        <v>2810</v>
      </c>
      <c r="F24" s="201"/>
      <c r="G24" s="196">
        <f t="shared" si="0"/>
        <v>0</v>
      </c>
    </row>
    <row r="25" spans="1:7" s="25" customFormat="1" ht="24" customHeight="1" x14ac:dyDescent="0.3">
      <c r="A25" s="199">
        <v>23</v>
      </c>
      <c r="B25" s="199" t="s">
        <v>67</v>
      </c>
      <c r="C25" s="203" t="s">
        <v>90</v>
      </c>
      <c r="D25" s="199" t="s">
        <v>77</v>
      </c>
      <c r="E25" s="200">
        <v>734</v>
      </c>
      <c r="F25" s="201"/>
      <c r="G25" s="196">
        <f t="shared" si="0"/>
        <v>0</v>
      </c>
    </row>
    <row r="26" spans="1:7" s="25" customFormat="1" ht="24" customHeight="1" x14ac:dyDescent="0.3">
      <c r="A26" s="199">
        <v>24</v>
      </c>
      <c r="B26" s="199" t="s">
        <v>67</v>
      </c>
      <c r="C26" s="203" t="s">
        <v>91</v>
      </c>
      <c r="D26" s="199" t="s">
        <v>77</v>
      </c>
      <c r="E26" s="200">
        <v>89</v>
      </c>
      <c r="F26" s="201"/>
      <c r="G26" s="196">
        <f t="shared" si="0"/>
        <v>0</v>
      </c>
    </row>
    <row r="27" spans="1:7" s="25" customFormat="1" ht="24" customHeight="1" x14ac:dyDescent="0.3">
      <c r="A27" s="199">
        <v>25</v>
      </c>
      <c r="B27" s="199" t="s">
        <v>67</v>
      </c>
      <c r="C27" s="203" t="s">
        <v>92</v>
      </c>
      <c r="D27" s="199" t="s">
        <v>77</v>
      </c>
      <c r="E27" s="200">
        <v>37</v>
      </c>
      <c r="F27" s="201"/>
      <c r="G27" s="196">
        <f t="shared" si="0"/>
        <v>0</v>
      </c>
    </row>
    <row r="28" spans="1:7" s="25" customFormat="1" ht="24" customHeight="1" x14ac:dyDescent="0.3">
      <c r="A28" s="199">
        <v>26</v>
      </c>
      <c r="B28" s="199" t="s">
        <v>67</v>
      </c>
      <c r="C28" s="203" t="s">
        <v>93</v>
      </c>
      <c r="D28" s="199" t="s">
        <v>77</v>
      </c>
      <c r="E28" s="200">
        <v>58</v>
      </c>
      <c r="F28" s="201"/>
      <c r="G28" s="196">
        <f t="shared" si="0"/>
        <v>0</v>
      </c>
    </row>
    <row r="29" spans="1:7" s="25" customFormat="1" ht="24" customHeight="1" x14ac:dyDescent="0.3">
      <c r="A29" s="199">
        <v>27</v>
      </c>
      <c r="B29" s="199" t="s">
        <v>67</v>
      </c>
      <c r="C29" s="203" t="s">
        <v>94</v>
      </c>
      <c r="D29" s="199" t="s">
        <v>95</v>
      </c>
      <c r="E29" s="200">
        <v>172</v>
      </c>
      <c r="F29" s="201"/>
      <c r="G29" s="196">
        <f t="shared" si="0"/>
        <v>0</v>
      </c>
    </row>
    <row r="30" spans="1:7" s="25" customFormat="1" ht="24" customHeight="1" x14ac:dyDescent="0.3">
      <c r="A30" s="199">
        <v>28</v>
      </c>
      <c r="B30" s="199" t="s">
        <v>67</v>
      </c>
      <c r="C30" s="203" t="s">
        <v>157</v>
      </c>
      <c r="D30" s="199" t="s">
        <v>77</v>
      </c>
      <c r="E30" s="200">
        <v>0</v>
      </c>
      <c r="F30" s="201"/>
      <c r="G30" s="196">
        <f t="shared" si="0"/>
        <v>0</v>
      </c>
    </row>
    <row r="31" spans="1:7" s="25" customFormat="1" ht="24" customHeight="1" x14ac:dyDescent="0.3">
      <c r="A31" s="199">
        <v>29</v>
      </c>
      <c r="B31" s="199" t="s">
        <v>67</v>
      </c>
      <c r="C31" s="203" t="s">
        <v>158</v>
      </c>
      <c r="D31" s="199" t="s">
        <v>77</v>
      </c>
      <c r="E31" s="200">
        <v>0</v>
      </c>
      <c r="F31" s="201"/>
      <c r="G31" s="196">
        <f t="shared" si="0"/>
        <v>0</v>
      </c>
    </row>
    <row r="32" spans="1:7" s="25" customFormat="1" ht="24" customHeight="1" x14ac:dyDescent="0.3">
      <c r="A32" s="199">
        <v>30</v>
      </c>
      <c r="B32" s="199">
        <v>40600290</v>
      </c>
      <c r="C32" s="203" t="s">
        <v>96</v>
      </c>
      <c r="D32" s="199" t="s">
        <v>97</v>
      </c>
      <c r="E32" s="200">
        <v>17</v>
      </c>
      <c r="F32" s="201"/>
      <c r="G32" s="196">
        <f t="shared" si="0"/>
        <v>0</v>
      </c>
    </row>
    <row r="33" spans="1:7" s="25" customFormat="1" ht="24" customHeight="1" x14ac:dyDescent="0.3">
      <c r="A33" s="199">
        <v>31</v>
      </c>
      <c r="B33" s="199" t="s">
        <v>67</v>
      </c>
      <c r="C33" s="203" t="s">
        <v>98</v>
      </c>
      <c r="D33" s="199" t="s">
        <v>84</v>
      </c>
      <c r="E33" s="200">
        <v>0</v>
      </c>
      <c r="F33" s="201"/>
      <c r="G33" s="196">
        <f t="shared" si="0"/>
        <v>0</v>
      </c>
    </row>
    <row r="34" spans="1:7" s="25" customFormat="1" ht="24" customHeight="1" x14ac:dyDescent="0.3">
      <c r="A34" s="199">
        <v>32</v>
      </c>
      <c r="B34" s="199">
        <v>40604062</v>
      </c>
      <c r="C34" s="203" t="s">
        <v>99</v>
      </c>
      <c r="D34" s="199" t="s">
        <v>84</v>
      </c>
      <c r="E34" s="200">
        <v>0</v>
      </c>
      <c r="F34" s="201"/>
      <c r="G34" s="196">
        <f t="shared" si="0"/>
        <v>0</v>
      </c>
    </row>
    <row r="35" spans="1:7" s="25" customFormat="1" ht="24" customHeight="1" x14ac:dyDescent="0.3">
      <c r="A35" s="199">
        <v>33</v>
      </c>
      <c r="B35" s="199" t="s">
        <v>67</v>
      </c>
      <c r="C35" s="203" t="s">
        <v>100</v>
      </c>
      <c r="D35" s="199" t="s">
        <v>84</v>
      </c>
      <c r="E35" s="200">
        <v>4</v>
      </c>
      <c r="F35" s="201"/>
      <c r="G35" s="196">
        <f t="shared" ref="G35:G51" si="1">SUM(E35*F35)</f>
        <v>0</v>
      </c>
    </row>
    <row r="36" spans="1:7" s="25" customFormat="1" ht="24" customHeight="1" x14ac:dyDescent="0.3">
      <c r="A36" s="199">
        <v>34</v>
      </c>
      <c r="B36" s="199" t="s">
        <v>67</v>
      </c>
      <c r="C36" s="203" t="s">
        <v>159</v>
      </c>
      <c r="D36" s="199" t="s">
        <v>84</v>
      </c>
      <c r="E36" s="200">
        <v>1</v>
      </c>
      <c r="F36" s="201"/>
      <c r="G36" s="196">
        <f t="shared" si="1"/>
        <v>0</v>
      </c>
    </row>
    <row r="37" spans="1:7" s="25" customFormat="1" ht="24" customHeight="1" x14ac:dyDescent="0.3">
      <c r="A37" s="199">
        <v>35</v>
      </c>
      <c r="B37" s="199">
        <v>60600605</v>
      </c>
      <c r="C37" s="203" t="s">
        <v>101</v>
      </c>
      <c r="D37" s="199" t="s">
        <v>152</v>
      </c>
      <c r="E37" s="200">
        <v>69</v>
      </c>
      <c r="F37" s="201"/>
      <c r="G37" s="196">
        <f t="shared" si="1"/>
        <v>0</v>
      </c>
    </row>
    <row r="38" spans="1:7" s="25" customFormat="1" ht="24" customHeight="1" x14ac:dyDescent="0.3">
      <c r="A38" s="199">
        <v>36</v>
      </c>
      <c r="B38" s="199" t="s">
        <v>67</v>
      </c>
      <c r="C38" s="203" t="s">
        <v>102</v>
      </c>
      <c r="D38" s="199" t="s">
        <v>152</v>
      </c>
      <c r="E38" s="200">
        <v>85</v>
      </c>
      <c r="F38" s="201"/>
      <c r="G38" s="196">
        <f t="shared" si="1"/>
        <v>0</v>
      </c>
    </row>
    <row r="39" spans="1:7" s="25" customFormat="1" ht="24" customHeight="1" x14ac:dyDescent="0.3">
      <c r="A39" s="199">
        <v>37</v>
      </c>
      <c r="B39" s="199" t="s">
        <v>67</v>
      </c>
      <c r="C39" s="203" t="s">
        <v>103</v>
      </c>
      <c r="D39" s="199" t="s">
        <v>152</v>
      </c>
      <c r="E39" s="200">
        <v>22</v>
      </c>
      <c r="F39" s="201"/>
      <c r="G39" s="196">
        <f t="shared" si="1"/>
        <v>0</v>
      </c>
    </row>
    <row r="40" spans="1:7" s="25" customFormat="1" ht="24" customHeight="1" x14ac:dyDescent="0.3">
      <c r="A40" s="199">
        <v>38</v>
      </c>
      <c r="B40" s="199" t="s">
        <v>67</v>
      </c>
      <c r="C40" s="203" t="s">
        <v>104</v>
      </c>
      <c r="D40" s="199" t="s">
        <v>95</v>
      </c>
      <c r="E40" s="200">
        <v>0</v>
      </c>
      <c r="F40" s="201"/>
      <c r="G40" s="196">
        <f t="shared" si="1"/>
        <v>0</v>
      </c>
    </row>
    <row r="41" spans="1:7" s="25" customFormat="1" ht="24" customHeight="1" x14ac:dyDescent="0.3">
      <c r="A41" s="199">
        <v>39</v>
      </c>
      <c r="B41" s="199" t="s">
        <v>67</v>
      </c>
      <c r="C41" s="203" t="s">
        <v>105</v>
      </c>
      <c r="D41" s="199" t="s">
        <v>95</v>
      </c>
      <c r="E41" s="200">
        <v>0</v>
      </c>
      <c r="F41" s="201"/>
      <c r="G41" s="196">
        <f t="shared" si="1"/>
        <v>0</v>
      </c>
    </row>
    <row r="42" spans="1:7" s="25" customFormat="1" ht="24" customHeight="1" x14ac:dyDescent="0.3">
      <c r="A42" s="199">
        <v>40</v>
      </c>
      <c r="B42" s="199" t="s">
        <v>67</v>
      </c>
      <c r="C42" s="203" t="s">
        <v>106</v>
      </c>
      <c r="D42" s="199" t="s">
        <v>95</v>
      </c>
      <c r="E42" s="200">
        <v>0</v>
      </c>
      <c r="F42" s="201"/>
      <c r="G42" s="196">
        <f t="shared" si="1"/>
        <v>0</v>
      </c>
    </row>
    <row r="43" spans="1:7" s="25" customFormat="1" ht="24" customHeight="1" x14ac:dyDescent="0.3">
      <c r="A43" s="199">
        <v>41</v>
      </c>
      <c r="B43" s="199" t="s">
        <v>67</v>
      </c>
      <c r="C43" s="203" t="s">
        <v>107</v>
      </c>
      <c r="D43" s="199" t="s">
        <v>95</v>
      </c>
      <c r="E43" s="200">
        <v>0</v>
      </c>
      <c r="F43" s="201"/>
      <c r="G43" s="196">
        <f t="shared" si="1"/>
        <v>0</v>
      </c>
    </row>
    <row r="44" spans="1:7" s="25" customFormat="1" ht="24" customHeight="1" x14ac:dyDescent="0.3">
      <c r="A44" s="199">
        <v>42</v>
      </c>
      <c r="B44" s="199" t="s">
        <v>67</v>
      </c>
      <c r="C44" s="203" t="s">
        <v>108</v>
      </c>
      <c r="D44" s="199" t="s">
        <v>95</v>
      </c>
      <c r="E44" s="200">
        <v>0</v>
      </c>
      <c r="F44" s="201"/>
      <c r="G44" s="196">
        <f t="shared" si="1"/>
        <v>0</v>
      </c>
    </row>
    <row r="45" spans="1:7" s="25" customFormat="1" ht="24" customHeight="1" x14ac:dyDescent="0.3">
      <c r="A45" s="199">
        <v>43</v>
      </c>
      <c r="B45" s="199" t="s">
        <v>67</v>
      </c>
      <c r="C45" s="203" t="s">
        <v>115</v>
      </c>
      <c r="D45" s="199" t="s">
        <v>152</v>
      </c>
      <c r="E45" s="200">
        <v>0</v>
      </c>
      <c r="F45" s="201"/>
      <c r="G45" s="196">
        <f t="shared" si="1"/>
        <v>0</v>
      </c>
    </row>
    <row r="46" spans="1:7" s="25" customFormat="1" ht="24" customHeight="1" x14ac:dyDescent="0.3">
      <c r="A46" s="199">
        <v>44</v>
      </c>
      <c r="B46" s="199" t="s">
        <v>67</v>
      </c>
      <c r="C46" s="203" t="s">
        <v>114</v>
      </c>
      <c r="D46" s="199" t="s">
        <v>152</v>
      </c>
      <c r="E46" s="200">
        <v>0</v>
      </c>
      <c r="F46" s="201"/>
      <c r="G46" s="196">
        <f t="shared" si="1"/>
        <v>0</v>
      </c>
    </row>
    <row r="47" spans="1:7" s="25" customFormat="1" ht="24" customHeight="1" x14ac:dyDescent="0.3">
      <c r="A47" s="199">
        <v>45</v>
      </c>
      <c r="B47" s="199" t="s">
        <v>67</v>
      </c>
      <c r="C47" s="203" t="s">
        <v>116</v>
      </c>
      <c r="D47" s="199" t="s">
        <v>152</v>
      </c>
      <c r="E47" s="200">
        <v>0</v>
      </c>
      <c r="F47" s="201"/>
      <c r="G47" s="196">
        <f t="shared" si="1"/>
        <v>0</v>
      </c>
    </row>
    <row r="48" spans="1:7" s="25" customFormat="1" ht="24" customHeight="1" x14ac:dyDescent="0.3">
      <c r="A48" s="199">
        <v>46</v>
      </c>
      <c r="B48" s="199" t="s">
        <v>67</v>
      </c>
      <c r="C48" s="203" t="s">
        <v>160</v>
      </c>
      <c r="D48" s="199" t="s">
        <v>152</v>
      </c>
      <c r="E48" s="200">
        <v>0</v>
      </c>
      <c r="F48" s="201"/>
      <c r="G48" s="196">
        <f t="shared" si="1"/>
        <v>0</v>
      </c>
    </row>
    <row r="49" spans="1:7" s="25" customFormat="1" ht="24" customHeight="1" x14ac:dyDescent="0.3">
      <c r="A49" s="199">
        <v>47</v>
      </c>
      <c r="B49" s="199" t="s">
        <v>67</v>
      </c>
      <c r="C49" s="203" t="s">
        <v>117</v>
      </c>
      <c r="D49" s="199" t="s">
        <v>152</v>
      </c>
      <c r="E49" s="200">
        <v>0</v>
      </c>
      <c r="F49" s="201"/>
      <c r="G49" s="196">
        <f t="shared" si="1"/>
        <v>0</v>
      </c>
    </row>
    <row r="50" spans="1:7" s="25" customFormat="1" ht="24" customHeight="1" x14ac:dyDescent="0.3">
      <c r="A50" s="199">
        <v>48</v>
      </c>
      <c r="B50" s="199" t="s">
        <v>67</v>
      </c>
      <c r="C50" s="203" t="s">
        <v>161</v>
      </c>
      <c r="D50" s="199" t="s">
        <v>95</v>
      </c>
      <c r="E50" s="200">
        <v>0</v>
      </c>
      <c r="F50" s="201"/>
      <c r="G50" s="196">
        <f t="shared" si="1"/>
        <v>0</v>
      </c>
    </row>
    <row r="51" spans="1:7" s="25" customFormat="1" ht="24" customHeight="1" x14ac:dyDescent="0.3">
      <c r="A51" s="199">
        <v>49</v>
      </c>
      <c r="B51" s="199" t="s">
        <v>67</v>
      </c>
      <c r="C51" s="203" t="s">
        <v>109</v>
      </c>
      <c r="D51" s="199" t="s">
        <v>152</v>
      </c>
      <c r="E51" s="200">
        <v>0</v>
      </c>
      <c r="F51" s="201"/>
      <c r="G51" s="196">
        <f t="shared" si="1"/>
        <v>0</v>
      </c>
    </row>
    <row r="52" spans="1:7" s="25" customFormat="1" ht="24" customHeight="1" x14ac:dyDescent="0.3">
      <c r="A52" s="199">
        <v>50</v>
      </c>
      <c r="B52" s="199" t="s">
        <v>67</v>
      </c>
      <c r="C52" s="203" t="s">
        <v>162</v>
      </c>
      <c r="D52" s="199" t="s">
        <v>95</v>
      </c>
      <c r="E52" s="200">
        <v>0</v>
      </c>
      <c r="F52" s="201"/>
      <c r="G52" s="196">
        <f t="shared" ref="G52:G60" si="2">SUM(E52*F52)</f>
        <v>0</v>
      </c>
    </row>
    <row r="53" spans="1:7" s="25" customFormat="1" ht="24" customHeight="1" x14ac:dyDescent="0.3">
      <c r="A53" s="199">
        <v>51</v>
      </c>
      <c r="B53" s="199">
        <v>60100085</v>
      </c>
      <c r="C53" s="203" t="s">
        <v>163</v>
      </c>
      <c r="D53" s="199" t="s">
        <v>72</v>
      </c>
      <c r="E53" s="200">
        <v>1.1000000000000001</v>
      </c>
      <c r="F53" s="201"/>
      <c r="G53" s="196">
        <f t="shared" si="2"/>
        <v>0</v>
      </c>
    </row>
    <row r="54" spans="1:7" s="25" customFormat="1" ht="24" customHeight="1" x14ac:dyDescent="0.3">
      <c r="A54" s="199">
        <v>52</v>
      </c>
      <c r="B54" s="199" t="s">
        <v>67</v>
      </c>
      <c r="C54" s="203" t="s">
        <v>110</v>
      </c>
      <c r="D54" s="199" t="s">
        <v>69</v>
      </c>
      <c r="E54" s="200">
        <v>30</v>
      </c>
      <c r="F54" s="201"/>
      <c r="G54" s="196">
        <f t="shared" si="2"/>
        <v>0</v>
      </c>
    </row>
    <row r="55" spans="1:7" s="25" customFormat="1" ht="24" customHeight="1" x14ac:dyDescent="0.3">
      <c r="A55" s="199">
        <v>53</v>
      </c>
      <c r="B55" s="199" t="s">
        <v>67</v>
      </c>
      <c r="C55" s="203" t="s">
        <v>164</v>
      </c>
      <c r="D55" s="199" t="s">
        <v>152</v>
      </c>
      <c r="E55" s="200">
        <v>4</v>
      </c>
      <c r="F55" s="201"/>
      <c r="G55" s="196">
        <f t="shared" si="2"/>
        <v>0</v>
      </c>
    </row>
    <row r="56" spans="1:7" s="25" customFormat="1" ht="24" customHeight="1" x14ac:dyDescent="0.3">
      <c r="A56" s="199">
        <v>54</v>
      </c>
      <c r="B56" s="199" t="s">
        <v>67</v>
      </c>
      <c r="C56" s="203" t="s">
        <v>111</v>
      </c>
      <c r="D56" s="199" t="s">
        <v>72</v>
      </c>
      <c r="E56" s="200">
        <v>64</v>
      </c>
      <c r="F56" s="201"/>
      <c r="G56" s="196">
        <f t="shared" si="2"/>
        <v>0</v>
      </c>
    </row>
    <row r="57" spans="1:7" s="25" customFormat="1" ht="24" customHeight="1" x14ac:dyDescent="0.3">
      <c r="A57" s="199">
        <v>55</v>
      </c>
      <c r="B57" s="199" t="s">
        <v>67</v>
      </c>
      <c r="C57" s="203" t="s">
        <v>112</v>
      </c>
      <c r="D57" s="199" t="s">
        <v>77</v>
      </c>
      <c r="E57" s="200">
        <v>2</v>
      </c>
      <c r="F57" s="201"/>
      <c r="G57" s="196">
        <f t="shared" si="2"/>
        <v>0</v>
      </c>
    </row>
    <row r="58" spans="1:7" s="25" customFormat="1" ht="24" customHeight="1" x14ac:dyDescent="0.3">
      <c r="A58" s="199">
        <v>56</v>
      </c>
      <c r="B58" s="199" t="s">
        <v>67</v>
      </c>
      <c r="C58" s="203" t="s">
        <v>113</v>
      </c>
      <c r="D58" s="199" t="s">
        <v>95</v>
      </c>
      <c r="E58" s="200">
        <v>0</v>
      </c>
      <c r="F58" s="201"/>
      <c r="G58" s="196">
        <f t="shared" si="2"/>
        <v>0</v>
      </c>
    </row>
    <row r="59" spans="1:7" s="25" customFormat="1" ht="24" customHeight="1" x14ac:dyDescent="0.3">
      <c r="A59" s="199">
        <v>57</v>
      </c>
      <c r="B59" s="199" t="s">
        <v>165</v>
      </c>
      <c r="C59" s="203" t="s">
        <v>166</v>
      </c>
      <c r="D59" s="199" t="s">
        <v>77</v>
      </c>
      <c r="E59" s="200">
        <v>1</v>
      </c>
      <c r="F59" s="201"/>
      <c r="G59" s="196">
        <f t="shared" si="2"/>
        <v>0</v>
      </c>
    </row>
    <row r="60" spans="1:7" s="25" customFormat="1" ht="24" customHeight="1" x14ac:dyDescent="0.3">
      <c r="A60" s="199">
        <v>58</v>
      </c>
      <c r="B60" s="199" t="s">
        <v>167</v>
      </c>
      <c r="C60" s="203" t="s">
        <v>168</v>
      </c>
      <c r="D60" s="199" t="s">
        <v>169</v>
      </c>
      <c r="E60" s="200">
        <v>1</v>
      </c>
      <c r="F60" s="201"/>
      <c r="G60" s="196">
        <f t="shared" si="2"/>
        <v>0</v>
      </c>
    </row>
    <row r="61" spans="1:7" s="25" customFormat="1" ht="24" customHeight="1" thickBot="1" x14ac:dyDescent="0.35">
      <c r="A61" s="160">
        <v>59</v>
      </c>
      <c r="B61" s="313" t="s">
        <v>145</v>
      </c>
      <c r="C61" s="314"/>
      <c r="D61" s="314"/>
      <c r="E61" s="314"/>
      <c r="F61" s="315"/>
      <c r="G61" s="213">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3tZ9zDGBr2HoyOizH9SCl6+7sXbB5q5WoqAE6BFjNyKqyhJhGFwdHVL32gq/APex8fOUKmn+q1aSVfOhPbeIWw==" saltValue="JbQEXv5FJ+6n+IeLl4h7Ow==" spinCount="100000" sheet="1" selectLockedCells="1"/>
  <mergeCells count="2">
    <mergeCell ref="A1:G1"/>
    <mergeCell ref="B61:F61"/>
  </mergeCells>
  <pageMargins left="0.7" right="0.7" top="0.75" bottom="0.75" header="0.3" footer="0.3"/>
  <pageSetup scale="59" fitToWidth="0" fitToHeight="0" orientation="portrait"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70"/>
  <sheetViews>
    <sheetView view="pageBreakPreview" zoomScaleNormal="100" zoomScaleSheetLayoutView="100" workbookViewId="0">
      <selection activeCell="F4" sqref="F4"/>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16" t="s">
        <v>143</v>
      </c>
      <c r="B1" s="317"/>
      <c r="C1" s="317"/>
      <c r="D1" s="317"/>
      <c r="E1" s="317"/>
      <c r="F1" s="317"/>
      <c r="G1" s="318"/>
    </row>
    <row r="2" spans="1:7" s="25" customFormat="1" ht="30" customHeight="1" x14ac:dyDescent="0.2">
      <c r="A2" s="138" t="s">
        <v>42</v>
      </c>
      <c r="B2" s="139" t="str">
        <f>'[1]Original Items Condensed'!C8</f>
        <v>Code Number</v>
      </c>
      <c r="C2" s="139" t="s">
        <v>41</v>
      </c>
      <c r="D2" s="140" t="s">
        <v>40</v>
      </c>
      <c r="E2" s="140" t="s">
        <v>39</v>
      </c>
      <c r="F2" s="141" t="s">
        <v>38</v>
      </c>
      <c r="G2" s="142" t="s">
        <v>37</v>
      </c>
    </row>
    <row r="3" spans="1:7" s="25" customFormat="1" ht="24" customHeight="1" x14ac:dyDescent="0.3">
      <c r="A3" s="199">
        <v>1</v>
      </c>
      <c r="B3" s="199" t="s">
        <v>67</v>
      </c>
      <c r="C3" s="203" t="s">
        <v>68</v>
      </c>
      <c r="D3" s="199" t="s">
        <v>69</v>
      </c>
      <c r="E3" s="200">
        <v>80</v>
      </c>
      <c r="F3" s="201"/>
      <c r="G3" s="196">
        <f t="shared" ref="G3:G51" si="0">SUM(E3*F3)</f>
        <v>0</v>
      </c>
    </row>
    <row r="4" spans="1:7" s="25" customFormat="1" ht="24" customHeight="1" x14ac:dyDescent="0.3">
      <c r="A4" s="199">
        <v>2</v>
      </c>
      <c r="B4" s="199" t="s">
        <v>67</v>
      </c>
      <c r="C4" s="203" t="s">
        <v>70</v>
      </c>
      <c r="D4" s="199" t="s">
        <v>69</v>
      </c>
      <c r="E4" s="200">
        <v>659</v>
      </c>
      <c r="F4" s="201"/>
      <c r="G4" s="196">
        <f t="shared" si="0"/>
        <v>0</v>
      </c>
    </row>
    <row r="5" spans="1:7" s="25" customFormat="1" ht="24" customHeight="1" x14ac:dyDescent="0.3">
      <c r="A5" s="199">
        <v>3</v>
      </c>
      <c r="B5" s="199" t="s">
        <v>67</v>
      </c>
      <c r="C5" s="203" t="s">
        <v>71</v>
      </c>
      <c r="D5" s="199" t="s">
        <v>72</v>
      </c>
      <c r="E5" s="200">
        <v>47</v>
      </c>
      <c r="F5" s="201"/>
      <c r="G5" s="196">
        <f t="shared" si="0"/>
        <v>0</v>
      </c>
    </row>
    <row r="6" spans="1:7" s="25" customFormat="1" ht="24" customHeight="1" x14ac:dyDescent="0.3">
      <c r="A6" s="199">
        <v>4</v>
      </c>
      <c r="B6" s="199" t="s">
        <v>67</v>
      </c>
      <c r="C6" s="203" t="s">
        <v>73</v>
      </c>
      <c r="D6" s="199" t="s">
        <v>72</v>
      </c>
      <c r="E6" s="200">
        <v>305</v>
      </c>
      <c r="F6" s="201"/>
      <c r="G6" s="196">
        <f t="shared" si="0"/>
        <v>0</v>
      </c>
    </row>
    <row r="7" spans="1:7" s="25" customFormat="1" ht="24" customHeight="1" x14ac:dyDescent="0.3">
      <c r="A7" s="199">
        <v>5</v>
      </c>
      <c r="B7" s="199">
        <v>44000300</v>
      </c>
      <c r="C7" s="203" t="s">
        <v>74</v>
      </c>
      <c r="D7" s="199" t="s">
        <v>152</v>
      </c>
      <c r="E7" s="200">
        <v>132</v>
      </c>
      <c r="F7" s="201"/>
      <c r="G7" s="196">
        <f t="shared" si="0"/>
        <v>0</v>
      </c>
    </row>
    <row r="8" spans="1:7" s="25" customFormat="1" ht="24" customHeight="1" x14ac:dyDescent="0.3">
      <c r="A8" s="199">
        <v>6</v>
      </c>
      <c r="B8" s="199">
        <v>44000500</v>
      </c>
      <c r="C8" s="203" t="s">
        <v>75</v>
      </c>
      <c r="D8" s="199" t="s">
        <v>152</v>
      </c>
      <c r="E8" s="200">
        <v>185</v>
      </c>
      <c r="F8" s="201"/>
      <c r="G8" s="196">
        <f t="shared" si="0"/>
        <v>0</v>
      </c>
    </row>
    <row r="9" spans="1:7" s="25" customFormat="1" ht="24" customHeight="1" x14ac:dyDescent="0.3">
      <c r="A9" s="199">
        <v>7</v>
      </c>
      <c r="B9" s="199">
        <v>44000600</v>
      </c>
      <c r="C9" s="203" t="s">
        <v>76</v>
      </c>
      <c r="D9" s="199" t="s">
        <v>77</v>
      </c>
      <c r="E9" s="200">
        <v>390</v>
      </c>
      <c r="F9" s="201"/>
      <c r="G9" s="196">
        <f t="shared" si="0"/>
        <v>0</v>
      </c>
    </row>
    <row r="10" spans="1:7" s="25" customFormat="1" ht="24" customHeight="1" x14ac:dyDescent="0.3">
      <c r="A10" s="199">
        <v>8</v>
      </c>
      <c r="B10" s="199" t="s">
        <v>67</v>
      </c>
      <c r="C10" s="203" t="s">
        <v>78</v>
      </c>
      <c r="D10" s="199" t="s">
        <v>72</v>
      </c>
      <c r="E10" s="200">
        <v>1283</v>
      </c>
      <c r="F10" s="201"/>
      <c r="G10" s="196">
        <f t="shared" si="0"/>
        <v>0</v>
      </c>
    </row>
    <row r="11" spans="1:7" s="25" customFormat="1" ht="24" customHeight="1" x14ac:dyDescent="0.3">
      <c r="A11" s="199">
        <v>9</v>
      </c>
      <c r="B11" s="199" t="s">
        <v>67</v>
      </c>
      <c r="C11" s="203" t="s">
        <v>79</v>
      </c>
      <c r="D11" s="199" t="s">
        <v>77</v>
      </c>
      <c r="E11" s="200">
        <v>1275</v>
      </c>
      <c r="F11" s="201"/>
      <c r="G11" s="196">
        <f t="shared" si="0"/>
        <v>0</v>
      </c>
    </row>
    <row r="12" spans="1:7" s="25" customFormat="1" ht="24" customHeight="1" x14ac:dyDescent="0.3">
      <c r="A12" s="199">
        <v>10</v>
      </c>
      <c r="B12" s="199" t="s">
        <v>67</v>
      </c>
      <c r="C12" s="203" t="s">
        <v>80</v>
      </c>
      <c r="D12" s="199" t="s">
        <v>72</v>
      </c>
      <c r="E12" s="200">
        <v>262</v>
      </c>
      <c r="F12" s="201"/>
      <c r="G12" s="196">
        <f t="shared" si="0"/>
        <v>0</v>
      </c>
    </row>
    <row r="13" spans="1:7" s="25" customFormat="1" ht="24" customHeight="1" x14ac:dyDescent="0.3">
      <c r="A13" s="199">
        <v>11</v>
      </c>
      <c r="B13" s="199">
        <v>31101100</v>
      </c>
      <c r="C13" s="203" t="s">
        <v>81</v>
      </c>
      <c r="D13" s="199" t="s">
        <v>69</v>
      </c>
      <c r="E13" s="200">
        <v>278</v>
      </c>
      <c r="F13" s="201"/>
      <c r="G13" s="196">
        <f t="shared" si="0"/>
        <v>0</v>
      </c>
    </row>
    <row r="14" spans="1:7" s="25" customFormat="1" ht="24" customHeight="1" x14ac:dyDescent="0.3">
      <c r="A14" s="199">
        <v>12</v>
      </c>
      <c r="B14" s="199">
        <v>20800150</v>
      </c>
      <c r="C14" s="203" t="s">
        <v>82</v>
      </c>
      <c r="D14" s="199" t="s">
        <v>69</v>
      </c>
      <c r="E14" s="200">
        <v>26</v>
      </c>
      <c r="F14" s="201"/>
      <c r="G14" s="196">
        <f t="shared" si="0"/>
        <v>0</v>
      </c>
    </row>
    <row r="15" spans="1:7" s="25" customFormat="1" ht="24" customHeight="1" x14ac:dyDescent="0.3">
      <c r="A15" s="199">
        <v>13</v>
      </c>
      <c r="B15" s="199" t="s">
        <v>67</v>
      </c>
      <c r="C15" s="203" t="s">
        <v>153</v>
      </c>
      <c r="D15" s="199" t="s">
        <v>69</v>
      </c>
      <c r="E15" s="200">
        <v>136</v>
      </c>
      <c r="F15" s="201"/>
      <c r="G15" s="196">
        <f t="shared" si="0"/>
        <v>0</v>
      </c>
    </row>
    <row r="16" spans="1:7" s="25" customFormat="1" ht="24" customHeight="1" x14ac:dyDescent="0.3">
      <c r="A16" s="199">
        <v>14</v>
      </c>
      <c r="B16" s="199" t="s">
        <v>67</v>
      </c>
      <c r="C16" s="203" t="s">
        <v>154</v>
      </c>
      <c r="D16" s="199" t="s">
        <v>69</v>
      </c>
      <c r="E16" s="200">
        <v>9</v>
      </c>
      <c r="F16" s="201"/>
      <c r="G16" s="196">
        <f t="shared" si="0"/>
        <v>0</v>
      </c>
    </row>
    <row r="17" spans="1:7" s="25" customFormat="1" ht="24" customHeight="1" x14ac:dyDescent="0.3">
      <c r="A17" s="199">
        <v>15</v>
      </c>
      <c r="B17" s="199" t="s">
        <v>67</v>
      </c>
      <c r="C17" s="203" t="s">
        <v>83</v>
      </c>
      <c r="D17" s="199" t="s">
        <v>84</v>
      </c>
      <c r="E17" s="200">
        <v>80</v>
      </c>
      <c r="F17" s="201"/>
      <c r="G17" s="196">
        <f t="shared" si="0"/>
        <v>0</v>
      </c>
    </row>
    <row r="18" spans="1:7" s="25" customFormat="1" ht="24" customHeight="1" x14ac:dyDescent="0.3">
      <c r="A18" s="199">
        <v>16</v>
      </c>
      <c r="B18" s="199">
        <v>35300300</v>
      </c>
      <c r="C18" s="203" t="s">
        <v>85</v>
      </c>
      <c r="D18" s="199" t="s">
        <v>72</v>
      </c>
      <c r="E18" s="200">
        <v>15</v>
      </c>
      <c r="F18" s="201"/>
      <c r="G18" s="196">
        <f t="shared" si="0"/>
        <v>0</v>
      </c>
    </row>
    <row r="19" spans="1:7" s="25" customFormat="1" ht="24" customHeight="1" x14ac:dyDescent="0.3">
      <c r="A19" s="199">
        <v>17</v>
      </c>
      <c r="B19" s="199">
        <v>35300500</v>
      </c>
      <c r="C19" s="203" t="s">
        <v>155</v>
      </c>
      <c r="D19" s="199" t="s">
        <v>72</v>
      </c>
      <c r="E19" s="200">
        <v>0</v>
      </c>
      <c r="F19" s="201"/>
      <c r="G19" s="196">
        <f t="shared" si="0"/>
        <v>0</v>
      </c>
    </row>
    <row r="20" spans="1:7" s="25" customFormat="1" ht="24" customHeight="1" x14ac:dyDescent="0.3">
      <c r="A20" s="199">
        <v>18</v>
      </c>
      <c r="B20" s="199" t="s">
        <v>67</v>
      </c>
      <c r="C20" s="203" t="s">
        <v>86</v>
      </c>
      <c r="D20" s="199" t="s">
        <v>72</v>
      </c>
      <c r="E20" s="200">
        <v>135</v>
      </c>
      <c r="F20" s="201"/>
      <c r="G20" s="196">
        <f t="shared" si="0"/>
        <v>0</v>
      </c>
    </row>
    <row r="21" spans="1:7" s="25" customFormat="1" ht="24" customHeight="1" x14ac:dyDescent="0.3">
      <c r="A21" s="199">
        <v>19</v>
      </c>
      <c r="B21" s="199" t="s">
        <v>67</v>
      </c>
      <c r="C21" s="203" t="s">
        <v>156</v>
      </c>
      <c r="D21" s="199" t="s">
        <v>72</v>
      </c>
      <c r="E21" s="200">
        <v>0</v>
      </c>
      <c r="F21" s="201"/>
      <c r="G21" s="196">
        <f t="shared" si="0"/>
        <v>0</v>
      </c>
    </row>
    <row r="22" spans="1:7" s="25" customFormat="1" ht="24" customHeight="1" x14ac:dyDescent="0.3">
      <c r="A22" s="199">
        <v>20</v>
      </c>
      <c r="B22" s="199" t="s">
        <v>67</v>
      </c>
      <c r="C22" s="203" t="s">
        <v>87</v>
      </c>
      <c r="D22" s="199" t="s">
        <v>72</v>
      </c>
      <c r="E22" s="200">
        <v>958</v>
      </c>
      <c r="F22" s="201"/>
      <c r="G22" s="196">
        <f t="shared" si="0"/>
        <v>0</v>
      </c>
    </row>
    <row r="23" spans="1:7" s="25" customFormat="1" ht="24" customHeight="1" x14ac:dyDescent="0.3">
      <c r="A23" s="199">
        <v>21</v>
      </c>
      <c r="B23" s="199" t="s">
        <v>67</v>
      </c>
      <c r="C23" s="203" t="s">
        <v>88</v>
      </c>
      <c r="D23" s="199" t="s">
        <v>72</v>
      </c>
      <c r="E23" s="200">
        <v>196</v>
      </c>
      <c r="F23" s="201"/>
      <c r="G23" s="196">
        <f t="shared" si="0"/>
        <v>0</v>
      </c>
    </row>
    <row r="24" spans="1:7" s="25" customFormat="1" ht="24" customHeight="1" x14ac:dyDescent="0.3">
      <c r="A24" s="199">
        <v>22</v>
      </c>
      <c r="B24" s="199" t="s">
        <v>67</v>
      </c>
      <c r="C24" s="203" t="s">
        <v>89</v>
      </c>
      <c r="D24" s="199" t="s">
        <v>77</v>
      </c>
      <c r="E24" s="200">
        <v>1275</v>
      </c>
      <c r="F24" s="201"/>
      <c r="G24" s="196">
        <f t="shared" si="0"/>
        <v>0</v>
      </c>
    </row>
    <row r="25" spans="1:7" s="25" customFormat="1" ht="24" customHeight="1" x14ac:dyDescent="0.3">
      <c r="A25" s="199">
        <v>23</v>
      </c>
      <c r="B25" s="199" t="s">
        <v>67</v>
      </c>
      <c r="C25" s="203" t="s">
        <v>90</v>
      </c>
      <c r="D25" s="199" t="s">
        <v>77</v>
      </c>
      <c r="E25" s="200">
        <v>909</v>
      </c>
      <c r="F25" s="201"/>
      <c r="G25" s="196">
        <f t="shared" si="0"/>
        <v>0</v>
      </c>
    </row>
    <row r="26" spans="1:7" s="25" customFormat="1" ht="24" customHeight="1" x14ac:dyDescent="0.3">
      <c r="A26" s="199">
        <v>24</v>
      </c>
      <c r="B26" s="199" t="s">
        <v>67</v>
      </c>
      <c r="C26" s="203" t="s">
        <v>91</v>
      </c>
      <c r="D26" s="199" t="s">
        <v>77</v>
      </c>
      <c r="E26" s="200">
        <v>276</v>
      </c>
      <c r="F26" s="201"/>
      <c r="G26" s="196">
        <f t="shared" si="0"/>
        <v>0</v>
      </c>
    </row>
    <row r="27" spans="1:7" s="25" customFormat="1" ht="24" customHeight="1" x14ac:dyDescent="0.3">
      <c r="A27" s="199">
        <v>25</v>
      </c>
      <c r="B27" s="199" t="s">
        <v>67</v>
      </c>
      <c r="C27" s="203" t="s">
        <v>92</v>
      </c>
      <c r="D27" s="199" t="s">
        <v>77</v>
      </c>
      <c r="E27" s="200">
        <v>114</v>
      </c>
      <c r="F27" s="201"/>
      <c r="G27" s="196">
        <f t="shared" si="0"/>
        <v>0</v>
      </c>
    </row>
    <row r="28" spans="1:7" s="25" customFormat="1" ht="24" customHeight="1" x14ac:dyDescent="0.3">
      <c r="A28" s="199">
        <v>26</v>
      </c>
      <c r="B28" s="199" t="s">
        <v>67</v>
      </c>
      <c r="C28" s="203" t="s">
        <v>93</v>
      </c>
      <c r="D28" s="199" t="s">
        <v>77</v>
      </c>
      <c r="E28" s="200">
        <v>64</v>
      </c>
      <c r="F28" s="201"/>
      <c r="G28" s="196">
        <f t="shared" si="0"/>
        <v>0</v>
      </c>
    </row>
    <row r="29" spans="1:7" s="25" customFormat="1" ht="24" customHeight="1" x14ac:dyDescent="0.3">
      <c r="A29" s="199">
        <v>27</v>
      </c>
      <c r="B29" s="199" t="s">
        <v>67</v>
      </c>
      <c r="C29" s="203" t="s">
        <v>94</v>
      </c>
      <c r="D29" s="199" t="s">
        <v>95</v>
      </c>
      <c r="E29" s="200">
        <v>268</v>
      </c>
      <c r="F29" s="201"/>
      <c r="G29" s="196">
        <f t="shared" si="0"/>
        <v>0</v>
      </c>
    </row>
    <row r="30" spans="1:7" s="25" customFormat="1" ht="24" customHeight="1" x14ac:dyDescent="0.3">
      <c r="A30" s="199">
        <v>28</v>
      </c>
      <c r="B30" s="199" t="s">
        <v>67</v>
      </c>
      <c r="C30" s="203" t="s">
        <v>157</v>
      </c>
      <c r="D30" s="199" t="s">
        <v>77</v>
      </c>
      <c r="E30" s="200">
        <v>7583</v>
      </c>
      <c r="F30" s="201"/>
      <c r="G30" s="196">
        <f t="shared" si="0"/>
        <v>0</v>
      </c>
    </row>
    <row r="31" spans="1:7" s="25" customFormat="1" ht="24" customHeight="1" x14ac:dyDescent="0.3">
      <c r="A31" s="199">
        <v>29</v>
      </c>
      <c r="B31" s="199" t="s">
        <v>67</v>
      </c>
      <c r="C31" s="203" t="s">
        <v>158</v>
      </c>
      <c r="D31" s="199" t="s">
        <v>77</v>
      </c>
      <c r="E31" s="200">
        <v>2763</v>
      </c>
      <c r="F31" s="201"/>
      <c r="G31" s="196">
        <f t="shared" si="0"/>
        <v>0</v>
      </c>
    </row>
    <row r="32" spans="1:7" s="25" customFormat="1" ht="24" customHeight="1" x14ac:dyDescent="0.3">
      <c r="A32" s="199">
        <v>30</v>
      </c>
      <c r="B32" s="199">
        <v>40600290</v>
      </c>
      <c r="C32" s="203" t="s">
        <v>96</v>
      </c>
      <c r="D32" s="199" t="s">
        <v>97</v>
      </c>
      <c r="E32" s="200">
        <v>141</v>
      </c>
      <c r="F32" s="201"/>
      <c r="G32" s="196">
        <f t="shared" si="0"/>
        <v>0</v>
      </c>
    </row>
    <row r="33" spans="1:7" s="25" customFormat="1" ht="24" customHeight="1" x14ac:dyDescent="0.3">
      <c r="A33" s="199">
        <v>31</v>
      </c>
      <c r="B33" s="199" t="s">
        <v>67</v>
      </c>
      <c r="C33" s="203" t="s">
        <v>98</v>
      </c>
      <c r="D33" s="199" t="s">
        <v>84</v>
      </c>
      <c r="E33" s="200">
        <v>22</v>
      </c>
      <c r="F33" s="201"/>
      <c r="G33" s="196">
        <f t="shared" si="0"/>
        <v>0</v>
      </c>
    </row>
    <row r="34" spans="1:7" s="25" customFormat="1" ht="24" customHeight="1" x14ac:dyDescent="0.3">
      <c r="A34" s="199">
        <v>32</v>
      </c>
      <c r="B34" s="199">
        <v>40604062</v>
      </c>
      <c r="C34" s="203" t="s">
        <v>99</v>
      </c>
      <c r="D34" s="199" t="s">
        <v>84</v>
      </c>
      <c r="E34" s="200">
        <v>0</v>
      </c>
      <c r="F34" s="201"/>
      <c r="G34" s="196">
        <f t="shared" si="0"/>
        <v>0</v>
      </c>
    </row>
    <row r="35" spans="1:7" s="25" customFormat="1" ht="24" customHeight="1" x14ac:dyDescent="0.3">
      <c r="A35" s="199">
        <v>33</v>
      </c>
      <c r="B35" s="199" t="s">
        <v>67</v>
      </c>
      <c r="C35" s="203" t="s">
        <v>100</v>
      </c>
      <c r="D35" s="199" t="s">
        <v>84</v>
      </c>
      <c r="E35" s="200">
        <v>14</v>
      </c>
      <c r="F35" s="201"/>
      <c r="G35" s="196">
        <f t="shared" si="0"/>
        <v>0</v>
      </c>
    </row>
    <row r="36" spans="1:7" s="25" customFormat="1" ht="24" customHeight="1" x14ac:dyDescent="0.3">
      <c r="A36" s="199">
        <v>34</v>
      </c>
      <c r="B36" s="199" t="s">
        <v>67</v>
      </c>
      <c r="C36" s="203" t="s">
        <v>159</v>
      </c>
      <c r="D36" s="199" t="s">
        <v>84</v>
      </c>
      <c r="E36" s="200">
        <v>0</v>
      </c>
      <c r="F36" s="201"/>
      <c r="G36" s="196">
        <f t="shared" si="0"/>
        <v>0</v>
      </c>
    </row>
    <row r="37" spans="1:7" s="25" customFormat="1" ht="24" customHeight="1" x14ac:dyDescent="0.3">
      <c r="A37" s="199">
        <v>35</v>
      </c>
      <c r="B37" s="199">
        <v>60600605</v>
      </c>
      <c r="C37" s="203" t="s">
        <v>101</v>
      </c>
      <c r="D37" s="199" t="s">
        <v>152</v>
      </c>
      <c r="E37" s="200">
        <v>132</v>
      </c>
      <c r="F37" s="201"/>
      <c r="G37" s="196">
        <f t="shared" si="0"/>
        <v>0</v>
      </c>
    </row>
    <row r="38" spans="1:7" s="25" customFormat="1" ht="24" customHeight="1" x14ac:dyDescent="0.3">
      <c r="A38" s="199">
        <v>36</v>
      </c>
      <c r="B38" s="199" t="s">
        <v>67</v>
      </c>
      <c r="C38" s="203" t="s">
        <v>102</v>
      </c>
      <c r="D38" s="199" t="s">
        <v>152</v>
      </c>
      <c r="E38" s="200">
        <v>140</v>
      </c>
      <c r="F38" s="201"/>
      <c r="G38" s="196">
        <f t="shared" si="0"/>
        <v>0</v>
      </c>
    </row>
    <row r="39" spans="1:7" s="25" customFormat="1" ht="24" customHeight="1" x14ac:dyDescent="0.3">
      <c r="A39" s="199">
        <v>37</v>
      </c>
      <c r="B39" s="199" t="s">
        <v>67</v>
      </c>
      <c r="C39" s="203" t="s">
        <v>103</v>
      </c>
      <c r="D39" s="199" t="s">
        <v>152</v>
      </c>
      <c r="E39" s="200">
        <v>45</v>
      </c>
      <c r="F39" s="201"/>
      <c r="G39" s="196">
        <f t="shared" si="0"/>
        <v>0</v>
      </c>
    </row>
    <row r="40" spans="1:7" s="25" customFormat="1" ht="24" customHeight="1" x14ac:dyDescent="0.3">
      <c r="A40" s="199">
        <v>38</v>
      </c>
      <c r="B40" s="199" t="s">
        <v>67</v>
      </c>
      <c r="C40" s="203" t="s">
        <v>104</v>
      </c>
      <c r="D40" s="199" t="s">
        <v>95</v>
      </c>
      <c r="E40" s="200">
        <v>0</v>
      </c>
      <c r="F40" s="201"/>
      <c r="G40" s="196">
        <f t="shared" si="0"/>
        <v>0</v>
      </c>
    </row>
    <row r="41" spans="1:7" s="25" customFormat="1" ht="24" customHeight="1" x14ac:dyDescent="0.3">
      <c r="A41" s="199">
        <v>39</v>
      </c>
      <c r="B41" s="199" t="s">
        <v>67</v>
      </c>
      <c r="C41" s="203" t="s">
        <v>105</v>
      </c>
      <c r="D41" s="199" t="s">
        <v>95</v>
      </c>
      <c r="E41" s="200">
        <v>1</v>
      </c>
      <c r="F41" s="201"/>
      <c r="G41" s="196">
        <f t="shared" si="0"/>
        <v>0</v>
      </c>
    </row>
    <row r="42" spans="1:7" s="25" customFormat="1" ht="24" customHeight="1" x14ac:dyDescent="0.3">
      <c r="A42" s="199">
        <v>40</v>
      </c>
      <c r="B42" s="199" t="s">
        <v>67</v>
      </c>
      <c r="C42" s="203" t="s">
        <v>106</v>
      </c>
      <c r="D42" s="199" t="s">
        <v>95</v>
      </c>
      <c r="E42" s="200">
        <v>3</v>
      </c>
      <c r="F42" s="201"/>
      <c r="G42" s="196">
        <f t="shared" si="0"/>
        <v>0</v>
      </c>
    </row>
    <row r="43" spans="1:7" s="25" customFormat="1" ht="24" customHeight="1" x14ac:dyDescent="0.3">
      <c r="A43" s="199">
        <v>41</v>
      </c>
      <c r="B43" s="199" t="s">
        <v>67</v>
      </c>
      <c r="C43" s="203" t="s">
        <v>107</v>
      </c>
      <c r="D43" s="199" t="s">
        <v>95</v>
      </c>
      <c r="E43" s="200">
        <v>2</v>
      </c>
      <c r="F43" s="201"/>
      <c r="G43" s="196">
        <f t="shared" si="0"/>
        <v>0</v>
      </c>
    </row>
    <row r="44" spans="1:7" s="25" customFormat="1" ht="24" customHeight="1" x14ac:dyDescent="0.3">
      <c r="A44" s="199">
        <v>42</v>
      </c>
      <c r="B44" s="199" t="s">
        <v>67</v>
      </c>
      <c r="C44" s="203" t="s">
        <v>108</v>
      </c>
      <c r="D44" s="199" t="s">
        <v>95</v>
      </c>
      <c r="E44" s="200">
        <v>1</v>
      </c>
      <c r="F44" s="201"/>
      <c r="G44" s="196">
        <f t="shared" si="0"/>
        <v>0</v>
      </c>
    </row>
    <row r="45" spans="1:7" s="25" customFormat="1" ht="24" customHeight="1" x14ac:dyDescent="0.3">
      <c r="A45" s="199">
        <v>43</v>
      </c>
      <c r="B45" s="199" t="s">
        <v>67</v>
      </c>
      <c r="C45" s="203" t="s">
        <v>115</v>
      </c>
      <c r="D45" s="199" t="s">
        <v>152</v>
      </c>
      <c r="E45" s="200">
        <v>398</v>
      </c>
      <c r="F45" s="201"/>
      <c r="G45" s="196">
        <f t="shared" si="0"/>
        <v>0</v>
      </c>
    </row>
    <row r="46" spans="1:7" s="25" customFormat="1" ht="24" customHeight="1" x14ac:dyDescent="0.3">
      <c r="A46" s="199">
        <v>44</v>
      </c>
      <c r="B46" s="199" t="s">
        <v>67</v>
      </c>
      <c r="C46" s="203" t="s">
        <v>114</v>
      </c>
      <c r="D46" s="199" t="s">
        <v>152</v>
      </c>
      <c r="E46" s="200">
        <v>11</v>
      </c>
      <c r="F46" s="201"/>
      <c r="G46" s="196">
        <f t="shared" si="0"/>
        <v>0</v>
      </c>
    </row>
    <row r="47" spans="1:7" s="25" customFormat="1" ht="24" customHeight="1" x14ac:dyDescent="0.3">
      <c r="A47" s="202">
        <v>45</v>
      </c>
      <c r="B47" s="202" t="s">
        <v>67</v>
      </c>
      <c r="C47" s="204" t="s">
        <v>116</v>
      </c>
      <c r="D47" s="202" t="s">
        <v>152</v>
      </c>
      <c r="E47" s="200">
        <v>0</v>
      </c>
      <c r="F47" s="201"/>
      <c r="G47" s="196">
        <f t="shared" si="0"/>
        <v>0</v>
      </c>
    </row>
    <row r="48" spans="1:7" s="25" customFormat="1" ht="24" customHeight="1" x14ac:dyDescent="0.3">
      <c r="A48" s="202">
        <v>46</v>
      </c>
      <c r="B48" s="202" t="s">
        <v>67</v>
      </c>
      <c r="C48" s="204" t="s">
        <v>160</v>
      </c>
      <c r="D48" s="202" t="s">
        <v>152</v>
      </c>
      <c r="E48" s="200">
        <v>0</v>
      </c>
      <c r="F48" s="201"/>
      <c r="G48" s="196">
        <f t="shared" si="0"/>
        <v>0</v>
      </c>
    </row>
    <row r="49" spans="1:7" s="25" customFormat="1" ht="24" customHeight="1" x14ac:dyDescent="0.3">
      <c r="A49" s="202">
        <v>47</v>
      </c>
      <c r="B49" s="202" t="s">
        <v>67</v>
      </c>
      <c r="C49" s="204" t="s">
        <v>117</v>
      </c>
      <c r="D49" s="202" t="s">
        <v>152</v>
      </c>
      <c r="E49" s="200">
        <v>0</v>
      </c>
      <c r="F49" s="201"/>
      <c r="G49" s="196">
        <f t="shared" si="0"/>
        <v>0</v>
      </c>
    </row>
    <row r="50" spans="1:7" s="25" customFormat="1" ht="24" customHeight="1" x14ac:dyDescent="0.3">
      <c r="A50" s="202">
        <v>48</v>
      </c>
      <c r="B50" s="202" t="s">
        <v>67</v>
      </c>
      <c r="C50" s="204" t="s">
        <v>161</v>
      </c>
      <c r="D50" s="202" t="s">
        <v>95</v>
      </c>
      <c r="E50" s="200">
        <v>0</v>
      </c>
      <c r="F50" s="201"/>
      <c r="G50" s="196">
        <f t="shared" si="0"/>
        <v>0</v>
      </c>
    </row>
    <row r="51" spans="1:7" s="25" customFormat="1" ht="24" customHeight="1" x14ac:dyDescent="0.3">
      <c r="A51" s="202">
        <v>49</v>
      </c>
      <c r="B51" s="202" t="s">
        <v>67</v>
      </c>
      <c r="C51" s="204" t="s">
        <v>109</v>
      </c>
      <c r="D51" s="202" t="s">
        <v>152</v>
      </c>
      <c r="E51" s="200">
        <v>0</v>
      </c>
      <c r="F51" s="201"/>
      <c r="G51" s="196">
        <f t="shared" si="0"/>
        <v>0</v>
      </c>
    </row>
    <row r="52" spans="1:7" s="25" customFormat="1" ht="24" customHeight="1" x14ac:dyDescent="0.3">
      <c r="A52" s="202">
        <v>50</v>
      </c>
      <c r="B52" s="202" t="s">
        <v>67</v>
      </c>
      <c r="C52" s="204" t="s">
        <v>162</v>
      </c>
      <c r="D52" s="202" t="s">
        <v>95</v>
      </c>
      <c r="E52" s="200">
        <v>1</v>
      </c>
      <c r="F52" s="201"/>
      <c r="G52" s="196">
        <f t="shared" ref="G52:G60" si="1">SUM(E52*F52)</f>
        <v>0</v>
      </c>
    </row>
    <row r="53" spans="1:7" s="25" customFormat="1" ht="24" customHeight="1" x14ac:dyDescent="0.3">
      <c r="A53" s="202">
        <v>51</v>
      </c>
      <c r="B53" s="202">
        <v>60100085</v>
      </c>
      <c r="C53" s="204" t="s">
        <v>163</v>
      </c>
      <c r="D53" s="202" t="s">
        <v>72</v>
      </c>
      <c r="E53" s="200">
        <v>392</v>
      </c>
      <c r="F53" s="201"/>
      <c r="G53" s="196">
        <f t="shared" si="1"/>
        <v>0</v>
      </c>
    </row>
    <row r="54" spans="1:7" s="25" customFormat="1" ht="24" customHeight="1" x14ac:dyDescent="0.3">
      <c r="A54" s="202">
        <v>52</v>
      </c>
      <c r="B54" s="202" t="s">
        <v>67</v>
      </c>
      <c r="C54" s="204" t="s">
        <v>110</v>
      </c>
      <c r="D54" s="202" t="s">
        <v>69</v>
      </c>
      <c r="E54" s="200">
        <v>5</v>
      </c>
      <c r="F54" s="201"/>
      <c r="G54" s="196">
        <f t="shared" si="1"/>
        <v>0</v>
      </c>
    </row>
    <row r="55" spans="1:7" s="25" customFormat="1" ht="24" customHeight="1" x14ac:dyDescent="0.3">
      <c r="A55" s="202">
        <v>53</v>
      </c>
      <c r="B55" s="202" t="s">
        <v>67</v>
      </c>
      <c r="C55" s="204" t="s">
        <v>164</v>
      </c>
      <c r="D55" s="202" t="s">
        <v>152</v>
      </c>
      <c r="E55" s="200">
        <v>0</v>
      </c>
      <c r="F55" s="201"/>
      <c r="G55" s="196">
        <f t="shared" si="1"/>
        <v>0</v>
      </c>
    </row>
    <row r="56" spans="1:7" s="25" customFormat="1" ht="24" customHeight="1" x14ac:dyDescent="0.3">
      <c r="A56" s="202">
        <v>54</v>
      </c>
      <c r="B56" s="202" t="s">
        <v>67</v>
      </c>
      <c r="C56" s="204" t="s">
        <v>111</v>
      </c>
      <c r="D56" s="202" t="s">
        <v>72</v>
      </c>
      <c r="E56" s="200">
        <v>19</v>
      </c>
      <c r="F56" s="201"/>
      <c r="G56" s="196">
        <f t="shared" si="1"/>
        <v>0</v>
      </c>
    </row>
    <row r="57" spans="1:7" s="25" customFormat="1" ht="24" customHeight="1" x14ac:dyDescent="0.3">
      <c r="A57" s="202">
        <v>55</v>
      </c>
      <c r="B57" s="202" t="s">
        <v>67</v>
      </c>
      <c r="C57" s="204" t="s">
        <v>112</v>
      </c>
      <c r="D57" s="202" t="s">
        <v>77</v>
      </c>
      <c r="E57" s="200">
        <v>64</v>
      </c>
      <c r="F57" s="201"/>
      <c r="G57" s="196">
        <f t="shared" si="1"/>
        <v>0</v>
      </c>
    </row>
    <row r="58" spans="1:7" s="25" customFormat="1" ht="24" customHeight="1" x14ac:dyDescent="0.3">
      <c r="A58" s="202">
        <v>56</v>
      </c>
      <c r="B58" s="202" t="s">
        <v>67</v>
      </c>
      <c r="C58" s="204" t="s">
        <v>113</v>
      </c>
      <c r="D58" s="202" t="s">
        <v>95</v>
      </c>
      <c r="E58" s="200">
        <v>4</v>
      </c>
      <c r="F58" s="201"/>
      <c r="G58" s="196">
        <f t="shared" si="1"/>
        <v>0</v>
      </c>
    </row>
    <row r="59" spans="1:7" s="25" customFormat="1" ht="24" customHeight="1" x14ac:dyDescent="0.3">
      <c r="A59" s="202">
        <v>57</v>
      </c>
      <c r="B59" s="202" t="s">
        <v>165</v>
      </c>
      <c r="C59" s="204" t="s">
        <v>166</v>
      </c>
      <c r="D59" s="202" t="s">
        <v>77</v>
      </c>
      <c r="E59" s="200">
        <v>1190</v>
      </c>
      <c r="F59" s="201"/>
      <c r="G59" s="196">
        <f t="shared" si="1"/>
        <v>0</v>
      </c>
    </row>
    <row r="60" spans="1:7" s="25" customFormat="1" ht="24" customHeight="1" x14ac:dyDescent="0.3">
      <c r="A60" s="202">
        <v>58</v>
      </c>
      <c r="B60" s="202" t="s">
        <v>167</v>
      </c>
      <c r="C60" s="204" t="s">
        <v>168</v>
      </c>
      <c r="D60" s="202" t="s">
        <v>169</v>
      </c>
      <c r="E60" s="200">
        <v>1</v>
      </c>
      <c r="F60" s="201"/>
      <c r="G60" s="196">
        <f t="shared" si="1"/>
        <v>0</v>
      </c>
    </row>
    <row r="61" spans="1:7" s="25" customFormat="1" ht="24" customHeight="1" thickBot="1" x14ac:dyDescent="0.35">
      <c r="A61" s="143">
        <v>59</v>
      </c>
      <c r="B61" s="319" t="s">
        <v>146</v>
      </c>
      <c r="C61" s="319"/>
      <c r="D61" s="319"/>
      <c r="E61" s="319"/>
      <c r="F61" s="319"/>
      <c r="G61" s="214">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3auzhK0RWuCBRSsqOIrgiMZX9/b6UTZou6e1pwtMSiZdWM+KQXXC18vLb7bSNGwdCdRWW/r+eJnB6UVDXdiFNw==" saltValue="3Ev5Of8R/leXFir+ERGfdw=="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4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84B2-4E75-44BB-8099-6BF687C4BC91}">
  <sheetPr>
    <tabColor theme="5" tint="-0.499984740745262"/>
  </sheetPr>
  <dimension ref="A1:G70"/>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20" t="s">
        <v>144</v>
      </c>
      <c r="B1" s="321"/>
      <c r="C1" s="321"/>
      <c r="D1" s="321"/>
      <c r="E1" s="321"/>
      <c r="F1" s="321"/>
      <c r="G1" s="322"/>
    </row>
    <row r="2" spans="1:7" s="25" customFormat="1" ht="30" customHeight="1" x14ac:dyDescent="0.2">
      <c r="A2" s="132" t="s">
        <v>42</v>
      </c>
      <c r="B2" s="133" t="str">
        <f>'[1]Original Items Condensed'!C8</f>
        <v>Code Number</v>
      </c>
      <c r="C2" s="133" t="s">
        <v>41</v>
      </c>
      <c r="D2" s="134" t="s">
        <v>40</v>
      </c>
      <c r="E2" s="134" t="s">
        <v>39</v>
      </c>
      <c r="F2" s="135" t="s">
        <v>38</v>
      </c>
      <c r="G2" s="136" t="s">
        <v>37</v>
      </c>
    </row>
    <row r="3" spans="1:7" s="25" customFormat="1" ht="24" customHeight="1" x14ac:dyDescent="0.3">
      <c r="A3" s="199">
        <v>1</v>
      </c>
      <c r="B3" s="199" t="s">
        <v>67</v>
      </c>
      <c r="C3" s="203" t="s">
        <v>68</v>
      </c>
      <c r="D3" s="199" t="s">
        <v>69</v>
      </c>
      <c r="E3" s="200">
        <v>97</v>
      </c>
      <c r="F3" s="201"/>
      <c r="G3" s="196">
        <f t="shared" ref="G3:G51" si="0">SUM(E3*F3)</f>
        <v>0</v>
      </c>
    </row>
    <row r="4" spans="1:7" s="25" customFormat="1" ht="24" customHeight="1" x14ac:dyDescent="0.3">
      <c r="A4" s="199">
        <v>2</v>
      </c>
      <c r="B4" s="199" t="s">
        <v>67</v>
      </c>
      <c r="C4" s="203" t="s">
        <v>70</v>
      </c>
      <c r="D4" s="199" t="s">
        <v>69</v>
      </c>
      <c r="E4" s="200">
        <v>668</v>
      </c>
      <c r="F4" s="201"/>
      <c r="G4" s="196">
        <f t="shared" si="0"/>
        <v>0</v>
      </c>
    </row>
    <row r="5" spans="1:7" s="25" customFormat="1" ht="24" customHeight="1" x14ac:dyDescent="0.3">
      <c r="A5" s="199">
        <v>3</v>
      </c>
      <c r="B5" s="199" t="s">
        <v>67</v>
      </c>
      <c r="C5" s="203" t="s">
        <v>71</v>
      </c>
      <c r="D5" s="199" t="s">
        <v>72</v>
      </c>
      <c r="E5" s="200">
        <v>26</v>
      </c>
      <c r="F5" s="201"/>
      <c r="G5" s="196">
        <f t="shared" si="0"/>
        <v>0</v>
      </c>
    </row>
    <row r="6" spans="1:7" s="25" customFormat="1" ht="24" customHeight="1" x14ac:dyDescent="0.3">
      <c r="A6" s="199">
        <v>4</v>
      </c>
      <c r="B6" s="199" t="s">
        <v>67</v>
      </c>
      <c r="C6" s="203" t="s">
        <v>73</v>
      </c>
      <c r="D6" s="199" t="s">
        <v>72</v>
      </c>
      <c r="E6" s="200">
        <v>115</v>
      </c>
      <c r="F6" s="201"/>
      <c r="G6" s="196">
        <f t="shared" si="0"/>
        <v>0</v>
      </c>
    </row>
    <row r="7" spans="1:7" s="25" customFormat="1" ht="24" customHeight="1" x14ac:dyDescent="0.3">
      <c r="A7" s="199">
        <v>5</v>
      </c>
      <c r="B7" s="199">
        <v>44000300</v>
      </c>
      <c r="C7" s="203" t="s">
        <v>74</v>
      </c>
      <c r="D7" s="199" t="s">
        <v>152</v>
      </c>
      <c r="E7" s="200">
        <v>101</v>
      </c>
      <c r="F7" s="201"/>
      <c r="G7" s="196">
        <f>SUM(E7*F7)</f>
        <v>0</v>
      </c>
    </row>
    <row r="8" spans="1:7" s="25" customFormat="1" ht="24" customHeight="1" x14ac:dyDescent="0.3">
      <c r="A8" s="199">
        <v>6</v>
      </c>
      <c r="B8" s="199">
        <v>44000500</v>
      </c>
      <c r="C8" s="203" t="s">
        <v>75</v>
      </c>
      <c r="D8" s="199" t="s">
        <v>152</v>
      </c>
      <c r="E8" s="200">
        <v>116</v>
      </c>
      <c r="F8" s="201"/>
      <c r="G8" s="196">
        <f t="shared" si="0"/>
        <v>0</v>
      </c>
    </row>
    <row r="9" spans="1:7" s="25" customFormat="1" ht="24" customHeight="1" x14ac:dyDescent="0.3">
      <c r="A9" s="199">
        <v>7</v>
      </c>
      <c r="B9" s="199">
        <v>44000600</v>
      </c>
      <c r="C9" s="203" t="s">
        <v>76</v>
      </c>
      <c r="D9" s="199" t="s">
        <v>77</v>
      </c>
      <c r="E9" s="200">
        <v>731</v>
      </c>
      <c r="F9" s="201"/>
      <c r="G9" s="196">
        <f t="shared" si="0"/>
        <v>0</v>
      </c>
    </row>
    <row r="10" spans="1:7" s="25" customFormat="1" ht="24" customHeight="1" x14ac:dyDescent="0.3">
      <c r="A10" s="199">
        <v>8</v>
      </c>
      <c r="B10" s="199" t="s">
        <v>67</v>
      </c>
      <c r="C10" s="203" t="s">
        <v>78</v>
      </c>
      <c r="D10" s="199" t="s">
        <v>72</v>
      </c>
      <c r="E10" s="200">
        <v>1483</v>
      </c>
      <c r="F10" s="201"/>
      <c r="G10" s="196">
        <f t="shared" si="0"/>
        <v>0</v>
      </c>
    </row>
    <row r="11" spans="1:7" s="25" customFormat="1" ht="24" customHeight="1" x14ac:dyDescent="0.3">
      <c r="A11" s="199">
        <v>9</v>
      </c>
      <c r="B11" s="199" t="s">
        <v>67</v>
      </c>
      <c r="C11" s="203" t="s">
        <v>79</v>
      </c>
      <c r="D11" s="199" t="s">
        <v>77</v>
      </c>
      <c r="E11" s="200">
        <v>692</v>
      </c>
      <c r="F11" s="201"/>
      <c r="G11" s="196">
        <f t="shared" si="0"/>
        <v>0</v>
      </c>
    </row>
    <row r="12" spans="1:7" s="25" customFormat="1" ht="24" customHeight="1" x14ac:dyDescent="0.3">
      <c r="A12" s="199">
        <v>10</v>
      </c>
      <c r="B12" s="199" t="s">
        <v>67</v>
      </c>
      <c r="C12" s="203" t="s">
        <v>80</v>
      </c>
      <c r="D12" s="199" t="s">
        <v>72</v>
      </c>
      <c r="E12" s="200">
        <v>26</v>
      </c>
      <c r="F12" s="201"/>
      <c r="G12" s="196">
        <f t="shared" si="0"/>
        <v>0</v>
      </c>
    </row>
    <row r="13" spans="1:7" s="25" customFormat="1" ht="24" customHeight="1" x14ac:dyDescent="0.3">
      <c r="A13" s="199">
        <v>11</v>
      </c>
      <c r="B13" s="199">
        <v>31101100</v>
      </c>
      <c r="C13" s="203" t="s">
        <v>81</v>
      </c>
      <c r="D13" s="199" t="s">
        <v>69</v>
      </c>
      <c r="E13" s="200">
        <v>343</v>
      </c>
      <c r="F13" s="201"/>
      <c r="G13" s="196">
        <f t="shared" si="0"/>
        <v>0</v>
      </c>
    </row>
    <row r="14" spans="1:7" s="25" customFormat="1" ht="24" customHeight="1" x14ac:dyDescent="0.3">
      <c r="A14" s="199">
        <v>12</v>
      </c>
      <c r="B14" s="199">
        <v>20800150</v>
      </c>
      <c r="C14" s="203" t="s">
        <v>82</v>
      </c>
      <c r="D14" s="199" t="s">
        <v>69</v>
      </c>
      <c r="E14" s="200">
        <v>0</v>
      </c>
      <c r="F14" s="201"/>
      <c r="G14" s="196">
        <f t="shared" si="0"/>
        <v>0</v>
      </c>
    </row>
    <row r="15" spans="1:7" s="25" customFormat="1" ht="24" customHeight="1" x14ac:dyDescent="0.3">
      <c r="A15" s="199">
        <v>13</v>
      </c>
      <c r="B15" s="199" t="s">
        <v>67</v>
      </c>
      <c r="C15" s="203" t="s">
        <v>153</v>
      </c>
      <c r="D15" s="199" t="s">
        <v>69</v>
      </c>
      <c r="E15" s="200">
        <v>0</v>
      </c>
      <c r="F15" s="201"/>
      <c r="G15" s="196">
        <f t="shared" si="0"/>
        <v>0</v>
      </c>
    </row>
    <row r="16" spans="1:7" s="25" customFormat="1" ht="24" customHeight="1" x14ac:dyDescent="0.3">
      <c r="A16" s="199">
        <v>14</v>
      </c>
      <c r="B16" s="199" t="s">
        <v>67</v>
      </c>
      <c r="C16" s="203" t="s">
        <v>154</v>
      </c>
      <c r="D16" s="199" t="s">
        <v>69</v>
      </c>
      <c r="E16" s="200">
        <v>0</v>
      </c>
      <c r="F16" s="201"/>
      <c r="G16" s="196">
        <f t="shared" si="0"/>
        <v>0</v>
      </c>
    </row>
    <row r="17" spans="1:7" s="25" customFormat="1" ht="24" customHeight="1" x14ac:dyDescent="0.3">
      <c r="A17" s="199">
        <v>15</v>
      </c>
      <c r="B17" s="199" t="s">
        <v>67</v>
      </c>
      <c r="C17" s="203" t="s">
        <v>83</v>
      </c>
      <c r="D17" s="199" t="s">
        <v>84</v>
      </c>
      <c r="E17" s="200">
        <v>60</v>
      </c>
      <c r="F17" s="201"/>
      <c r="G17" s="196">
        <f t="shared" si="0"/>
        <v>0</v>
      </c>
    </row>
    <row r="18" spans="1:7" s="25" customFormat="1" ht="24" customHeight="1" x14ac:dyDescent="0.3">
      <c r="A18" s="199">
        <v>16</v>
      </c>
      <c r="B18" s="199">
        <v>35300300</v>
      </c>
      <c r="C18" s="203" t="s">
        <v>85</v>
      </c>
      <c r="D18" s="199" t="s">
        <v>72</v>
      </c>
      <c r="E18" s="200">
        <v>5</v>
      </c>
      <c r="F18" s="201"/>
      <c r="G18" s="196">
        <f t="shared" si="0"/>
        <v>0</v>
      </c>
    </row>
    <row r="19" spans="1:7" s="25" customFormat="1" ht="24" customHeight="1" x14ac:dyDescent="0.3">
      <c r="A19" s="199">
        <v>17</v>
      </c>
      <c r="B19" s="199">
        <v>35300500</v>
      </c>
      <c r="C19" s="203" t="s">
        <v>155</v>
      </c>
      <c r="D19" s="199" t="s">
        <v>72</v>
      </c>
      <c r="E19" s="200">
        <v>5</v>
      </c>
      <c r="F19" s="201"/>
      <c r="G19" s="196">
        <f t="shared" si="0"/>
        <v>0</v>
      </c>
    </row>
    <row r="20" spans="1:7" s="25" customFormat="1" ht="24" customHeight="1" x14ac:dyDescent="0.3">
      <c r="A20" s="199">
        <v>18</v>
      </c>
      <c r="B20" s="199" t="s">
        <v>67</v>
      </c>
      <c r="C20" s="203" t="s">
        <v>86</v>
      </c>
      <c r="D20" s="199" t="s">
        <v>72</v>
      </c>
      <c r="E20" s="200">
        <v>12</v>
      </c>
      <c r="F20" s="201"/>
      <c r="G20" s="196">
        <f t="shared" si="0"/>
        <v>0</v>
      </c>
    </row>
    <row r="21" spans="1:7" s="25" customFormat="1" ht="24" customHeight="1" x14ac:dyDescent="0.3">
      <c r="A21" s="199">
        <v>19</v>
      </c>
      <c r="B21" s="199" t="s">
        <v>67</v>
      </c>
      <c r="C21" s="203" t="s">
        <v>156</v>
      </c>
      <c r="D21" s="199" t="s">
        <v>72</v>
      </c>
      <c r="E21" s="200">
        <v>7</v>
      </c>
      <c r="F21" s="201"/>
      <c r="G21" s="196">
        <f t="shared" si="0"/>
        <v>0</v>
      </c>
    </row>
    <row r="22" spans="1:7" s="25" customFormat="1" ht="24" customHeight="1" x14ac:dyDescent="0.3">
      <c r="A22" s="199">
        <v>20</v>
      </c>
      <c r="B22" s="199" t="s">
        <v>67</v>
      </c>
      <c r="C22" s="203" t="s">
        <v>87</v>
      </c>
      <c r="D22" s="199" t="s">
        <v>72</v>
      </c>
      <c r="E22" s="200">
        <v>1483</v>
      </c>
      <c r="F22" s="201"/>
      <c r="G22" s="196">
        <f t="shared" si="0"/>
        <v>0</v>
      </c>
    </row>
    <row r="23" spans="1:7" s="25" customFormat="1" ht="24" customHeight="1" x14ac:dyDescent="0.3">
      <c r="A23" s="199">
        <v>21</v>
      </c>
      <c r="B23" s="199" t="s">
        <v>67</v>
      </c>
      <c r="C23" s="203" t="s">
        <v>88</v>
      </c>
      <c r="D23" s="199" t="s">
        <v>72</v>
      </c>
      <c r="E23" s="200">
        <v>36</v>
      </c>
      <c r="F23" s="201"/>
      <c r="G23" s="196">
        <f t="shared" si="0"/>
        <v>0</v>
      </c>
    </row>
    <row r="24" spans="1:7" s="25" customFormat="1" ht="24" customHeight="1" x14ac:dyDescent="0.3">
      <c r="A24" s="199">
        <v>22</v>
      </c>
      <c r="B24" s="199" t="s">
        <v>67</v>
      </c>
      <c r="C24" s="203" t="s">
        <v>89</v>
      </c>
      <c r="D24" s="199" t="s">
        <v>77</v>
      </c>
      <c r="E24" s="200">
        <v>692</v>
      </c>
      <c r="F24" s="201"/>
      <c r="G24" s="196">
        <f t="shared" si="0"/>
        <v>0</v>
      </c>
    </row>
    <row r="25" spans="1:7" s="25" customFormat="1" ht="24" customHeight="1" x14ac:dyDescent="0.3">
      <c r="A25" s="199">
        <v>23</v>
      </c>
      <c r="B25" s="199" t="s">
        <v>67</v>
      </c>
      <c r="C25" s="203" t="s">
        <v>90</v>
      </c>
      <c r="D25" s="199" t="s">
        <v>77</v>
      </c>
      <c r="E25" s="200">
        <v>712</v>
      </c>
      <c r="F25" s="201"/>
      <c r="G25" s="196">
        <f t="shared" si="0"/>
        <v>0</v>
      </c>
    </row>
    <row r="26" spans="1:7" s="25" customFormat="1" ht="24" customHeight="1" x14ac:dyDescent="0.3">
      <c r="A26" s="199">
        <v>24</v>
      </c>
      <c r="B26" s="199" t="s">
        <v>67</v>
      </c>
      <c r="C26" s="203" t="s">
        <v>91</v>
      </c>
      <c r="D26" s="199" t="s">
        <v>77</v>
      </c>
      <c r="E26" s="200">
        <v>544</v>
      </c>
      <c r="F26" s="201"/>
      <c r="G26" s="196">
        <f t="shared" si="0"/>
        <v>0</v>
      </c>
    </row>
    <row r="27" spans="1:7" s="25" customFormat="1" ht="24" customHeight="1" x14ac:dyDescent="0.3">
      <c r="A27" s="199">
        <v>25</v>
      </c>
      <c r="B27" s="199" t="s">
        <v>67</v>
      </c>
      <c r="C27" s="203" t="s">
        <v>92</v>
      </c>
      <c r="D27" s="199" t="s">
        <v>77</v>
      </c>
      <c r="E27" s="200">
        <v>187</v>
      </c>
      <c r="F27" s="201"/>
      <c r="G27" s="196">
        <f t="shared" si="0"/>
        <v>0</v>
      </c>
    </row>
    <row r="28" spans="1:7" s="25" customFormat="1" ht="24" customHeight="1" x14ac:dyDescent="0.3">
      <c r="A28" s="199">
        <v>26</v>
      </c>
      <c r="B28" s="199" t="s">
        <v>67</v>
      </c>
      <c r="C28" s="203" t="s">
        <v>93</v>
      </c>
      <c r="D28" s="199" t="s">
        <v>77</v>
      </c>
      <c r="E28" s="200">
        <v>0</v>
      </c>
      <c r="F28" s="201"/>
      <c r="G28" s="196">
        <f t="shared" si="0"/>
        <v>0</v>
      </c>
    </row>
    <row r="29" spans="1:7" s="25" customFormat="1" ht="24" customHeight="1" x14ac:dyDescent="0.3">
      <c r="A29" s="199">
        <v>27</v>
      </c>
      <c r="B29" s="199" t="s">
        <v>67</v>
      </c>
      <c r="C29" s="203" t="s">
        <v>94</v>
      </c>
      <c r="D29" s="199" t="s">
        <v>95</v>
      </c>
      <c r="E29" s="200">
        <v>228</v>
      </c>
      <c r="F29" s="201"/>
      <c r="G29" s="196">
        <f t="shared" si="0"/>
        <v>0</v>
      </c>
    </row>
    <row r="30" spans="1:7" s="25" customFormat="1" ht="24" customHeight="1" x14ac:dyDescent="0.3">
      <c r="A30" s="199">
        <v>28</v>
      </c>
      <c r="B30" s="199" t="s">
        <v>67</v>
      </c>
      <c r="C30" s="203" t="s">
        <v>157</v>
      </c>
      <c r="D30" s="199" t="s">
        <v>77</v>
      </c>
      <c r="E30" s="200">
        <v>0</v>
      </c>
      <c r="F30" s="201"/>
      <c r="G30" s="196">
        <f t="shared" si="0"/>
        <v>0</v>
      </c>
    </row>
    <row r="31" spans="1:7" s="25" customFormat="1" ht="24" customHeight="1" x14ac:dyDescent="0.3">
      <c r="A31" s="199">
        <v>29</v>
      </c>
      <c r="B31" s="199" t="s">
        <v>67</v>
      </c>
      <c r="C31" s="203" t="s">
        <v>158</v>
      </c>
      <c r="D31" s="199" t="s">
        <v>77</v>
      </c>
      <c r="E31" s="200">
        <v>0</v>
      </c>
      <c r="F31" s="201"/>
      <c r="G31" s="196">
        <f t="shared" si="0"/>
        <v>0</v>
      </c>
    </row>
    <row r="32" spans="1:7" s="25" customFormat="1" ht="24" customHeight="1" x14ac:dyDescent="0.3">
      <c r="A32" s="199">
        <v>30</v>
      </c>
      <c r="B32" s="199">
        <v>40600290</v>
      </c>
      <c r="C32" s="203" t="s">
        <v>96</v>
      </c>
      <c r="D32" s="199" t="s">
        <v>97</v>
      </c>
      <c r="E32" s="200">
        <v>24</v>
      </c>
      <c r="F32" s="201"/>
      <c r="G32" s="196">
        <f t="shared" si="0"/>
        <v>0</v>
      </c>
    </row>
    <row r="33" spans="1:7" s="25" customFormat="1" ht="24" customHeight="1" x14ac:dyDescent="0.3">
      <c r="A33" s="199">
        <v>31</v>
      </c>
      <c r="B33" s="199" t="s">
        <v>67</v>
      </c>
      <c r="C33" s="203" t="s">
        <v>98</v>
      </c>
      <c r="D33" s="199" t="s">
        <v>84</v>
      </c>
      <c r="E33" s="200">
        <v>3</v>
      </c>
      <c r="F33" s="201"/>
      <c r="G33" s="196">
        <f t="shared" si="0"/>
        <v>0</v>
      </c>
    </row>
    <row r="34" spans="1:7" s="25" customFormat="1" ht="24" customHeight="1" x14ac:dyDescent="0.3">
      <c r="A34" s="199">
        <v>32</v>
      </c>
      <c r="B34" s="199">
        <v>40604062</v>
      </c>
      <c r="C34" s="203" t="s">
        <v>99</v>
      </c>
      <c r="D34" s="199" t="s">
        <v>84</v>
      </c>
      <c r="E34" s="200">
        <v>0</v>
      </c>
      <c r="F34" s="201"/>
      <c r="G34" s="196">
        <f t="shared" si="0"/>
        <v>0</v>
      </c>
    </row>
    <row r="35" spans="1:7" s="25" customFormat="1" ht="24" customHeight="1" x14ac:dyDescent="0.3">
      <c r="A35" s="199">
        <v>33</v>
      </c>
      <c r="B35" s="199" t="s">
        <v>67</v>
      </c>
      <c r="C35" s="203" t="s">
        <v>100</v>
      </c>
      <c r="D35" s="199" t="s">
        <v>84</v>
      </c>
      <c r="E35" s="200">
        <v>2</v>
      </c>
      <c r="F35" s="201"/>
      <c r="G35" s="196">
        <f t="shared" si="0"/>
        <v>0</v>
      </c>
    </row>
    <row r="36" spans="1:7" s="25" customFormat="1" ht="24" customHeight="1" x14ac:dyDescent="0.3">
      <c r="A36" s="199">
        <v>34</v>
      </c>
      <c r="B36" s="199" t="s">
        <v>67</v>
      </c>
      <c r="C36" s="203" t="s">
        <v>159</v>
      </c>
      <c r="D36" s="199" t="s">
        <v>84</v>
      </c>
      <c r="E36" s="200">
        <v>2</v>
      </c>
      <c r="F36" s="201"/>
      <c r="G36" s="196">
        <f t="shared" si="0"/>
        <v>0</v>
      </c>
    </row>
    <row r="37" spans="1:7" s="25" customFormat="1" ht="24" customHeight="1" x14ac:dyDescent="0.3">
      <c r="A37" s="199">
        <v>35</v>
      </c>
      <c r="B37" s="199">
        <v>60600605</v>
      </c>
      <c r="C37" s="203" t="s">
        <v>101</v>
      </c>
      <c r="D37" s="199" t="s">
        <v>152</v>
      </c>
      <c r="E37" s="200">
        <v>101</v>
      </c>
      <c r="F37" s="201"/>
      <c r="G37" s="196">
        <f t="shared" si="0"/>
        <v>0</v>
      </c>
    </row>
    <row r="38" spans="1:7" s="25" customFormat="1" ht="24" customHeight="1" x14ac:dyDescent="0.3">
      <c r="A38" s="199">
        <v>36</v>
      </c>
      <c r="B38" s="199" t="s">
        <v>67</v>
      </c>
      <c r="C38" s="203" t="s">
        <v>102</v>
      </c>
      <c r="D38" s="199" t="s">
        <v>152</v>
      </c>
      <c r="E38" s="200">
        <v>78</v>
      </c>
      <c r="F38" s="201"/>
      <c r="G38" s="196">
        <f t="shared" si="0"/>
        <v>0</v>
      </c>
    </row>
    <row r="39" spans="1:7" s="25" customFormat="1" ht="24" customHeight="1" x14ac:dyDescent="0.3">
      <c r="A39" s="199">
        <v>37</v>
      </c>
      <c r="B39" s="199" t="s">
        <v>67</v>
      </c>
      <c r="C39" s="203" t="s">
        <v>103</v>
      </c>
      <c r="D39" s="199" t="s">
        <v>152</v>
      </c>
      <c r="E39" s="200">
        <v>38</v>
      </c>
      <c r="F39" s="201"/>
      <c r="G39" s="196">
        <f t="shared" si="0"/>
        <v>0</v>
      </c>
    </row>
    <row r="40" spans="1:7" s="25" customFormat="1" ht="24" customHeight="1" x14ac:dyDescent="0.3">
      <c r="A40" s="199">
        <v>38</v>
      </c>
      <c r="B40" s="199" t="s">
        <v>67</v>
      </c>
      <c r="C40" s="203" t="s">
        <v>104</v>
      </c>
      <c r="D40" s="199" t="s">
        <v>95</v>
      </c>
      <c r="E40" s="200">
        <v>0</v>
      </c>
      <c r="F40" s="201"/>
      <c r="G40" s="196">
        <f t="shared" si="0"/>
        <v>0</v>
      </c>
    </row>
    <row r="41" spans="1:7" s="25" customFormat="1" ht="24" customHeight="1" x14ac:dyDescent="0.3">
      <c r="A41" s="199">
        <v>39</v>
      </c>
      <c r="B41" s="199" t="s">
        <v>67</v>
      </c>
      <c r="C41" s="203" t="s">
        <v>105</v>
      </c>
      <c r="D41" s="199" t="s">
        <v>95</v>
      </c>
      <c r="E41" s="200">
        <v>0</v>
      </c>
      <c r="F41" s="201"/>
      <c r="G41" s="196">
        <f t="shared" si="0"/>
        <v>0</v>
      </c>
    </row>
    <row r="42" spans="1:7" s="25" customFormat="1" ht="24" customHeight="1" x14ac:dyDescent="0.3">
      <c r="A42" s="199">
        <v>40</v>
      </c>
      <c r="B42" s="199" t="s">
        <v>67</v>
      </c>
      <c r="C42" s="203" t="s">
        <v>106</v>
      </c>
      <c r="D42" s="199" t="s">
        <v>95</v>
      </c>
      <c r="E42" s="200">
        <v>0</v>
      </c>
      <c r="F42" s="201"/>
      <c r="G42" s="196">
        <f t="shared" si="0"/>
        <v>0</v>
      </c>
    </row>
    <row r="43" spans="1:7" s="25" customFormat="1" ht="24" customHeight="1" x14ac:dyDescent="0.3">
      <c r="A43" s="199">
        <v>41</v>
      </c>
      <c r="B43" s="199" t="s">
        <v>67</v>
      </c>
      <c r="C43" s="203" t="s">
        <v>107</v>
      </c>
      <c r="D43" s="199" t="s">
        <v>95</v>
      </c>
      <c r="E43" s="200">
        <v>6</v>
      </c>
      <c r="F43" s="201"/>
      <c r="G43" s="196">
        <f t="shared" si="0"/>
        <v>0</v>
      </c>
    </row>
    <row r="44" spans="1:7" s="25" customFormat="1" ht="24" customHeight="1" x14ac:dyDescent="0.3">
      <c r="A44" s="199">
        <v>42</v>
      </c>
      <c r="B44" s="199" t="s">
        <v>67</v>
      </c>
      <c r="C44" s="203" t="s">
        <v>108</v>
      </c>
      <c r="D44" s="199" t="s">
        <v>95</v>
      </c>
      <c r="E44" s="200">
        <v>0</v>
      </c>
      <c r="F44" s="201"/>
      <c r="G44" s="196">
        <f t="shared" si="0"/>
        <v>0</v>
      </c>
    </row>
    <row r="45" spans="1:7" s="25" customFormat="1" ht="24" customHeight="1" x14ac:dyDescent="0.3">
      <c r="A45" s="199">
        <v>43</v>
      </c>
      <c r="B45" s="199" t="s">
        <v>67</v>
      </c>
      <c r="C45" s="203" t="s">
        <v>115</v>
      </c>
      <c r="D45" s="199" t="s">
        <v>152</v>
      </c>
      <c r="E45" s="200">
        <v>0</v>
      </c>
      <c r="F45" s="201"/>
      <c r="G45" s="196">
        <f t="shared" si="0"/>
        <v>0</v>
      </c>
    </row>
    <row r="46" spans="1:7" s="25" customFormat="1" ht="24" customHeight="1" x14ac:dyDescent="0.3">
      <c r="A46" s="199">
        <v>44</v>
      </c>
      <c r="B46" s="199" t="s">
        <v>67</v>
      </c>
      <c r="C46" s="203" t="s">
        <v>114</v>
      </c>
      <c r="D46" s="199" t="s">
        <v>152</v>
      </c>
      <c r="E46" s="200">
        <v>0</v>
      </c>
      <c r="F46" s="201"/>
      <c r="G46" s="196">
        <f t="shared" si="0"/>
        <v>0</v>
      </c>
    </row>
    <row r="47" spans="1:7" s="25" customFormat="1" ht="24" customHeight="1" x14ac:dyDescent="0.3">
      <c r="A47" s="205">
        <v>45</v>
      </c>
      <c r="B47" s="205" t="s">
        <v>67</v>
      </c>
      <c r="C47" s="206" t="s">
        <v>116</v>
      </c>
      <c r="D47" s="205" t="s">
        <v>152</v>
      </c>
      <c r="E47" s="200">
        <v>0</v>
      </c>
      <c r="F47" s="201"/>
      <c r="G47" s="196">
        <f t="shared" si="0"/>
        <v>0</v>
      </c>
    </row>
    <row r="48" spans="1:7" s="25" customFormat="1" ht="24" customHeight="1" x14ac:dyDescent="0.3">
      <c r="A48" s="205">
        <v>46</v>
      </c>
      <c r="B48" s="205" t="s">
        <v>67</v>
      </c>
      <c r="C48" s="206" t="s">
        <v>160</v>
      </c>
      <c r="D48" s="205" t="s">
        <v>152</v>
      </c>
      <c r="E48" s="200">
        <v>0</v>
      </c>
      <c r="F48" s="201"/>
      <c r="G48" s="196">
        <f t="shared" si="0"/>
        <v>0</v>
      </c>
    </row>
    <row r="49" spans="1:7" s="25" customFormat="1" ht="24" customHeight="1" x14ac:dyDescent="0.3">
      <c r="A49" s="205">
        <v>47</v>
      </c>
      <c r="B49" s="205" t="s">
        <v>67</v>
      </c>
      <c r="C49" s="206" t="s">
        <v>117</v>
      </c>
      <c r="D49" s="205" t="s">
        <v>152</v>
      </c>
      <c r="E49" s="200">
        <v>0</v>
      </c>
      <c r="F49" s="201"/>
      <c r="G49" s="196">
        <f t="shared" si="0"/>
        <v>0</v>
      </c>
    </row>
    <row r="50" spans="1:7" s="25" customFormat="1" ht="24" customHeight="1" x14ac:dyDescent="0.3">
      <c r="A50" s="205">
        <v>48</v>
      </c>
      <c r="B50" s="205" t="s">
        <v>67</v>
      </c>
      <c r="C50" s="206" t="s">
        <v>161</v>
      </c>
      <c r="D50" s="205" t="s">
        <v>95</v>
      </c>
      <c r="E50" s="200">
        <v>0</v>
      </c>
      <c r="F50" s="201"/>
      <c r="G50" s="196">
        <f t="shared" si="0"/>
        <v>0</v>
      </c>
    </row>
    <row r="51" spans="1:7" s="25" customFormat="1" ht="24" customHeight="1" x14ac:dyDescent="0.3">
      <c r="A51" s="205">
        <v>49</v>
      </c>
      <c r="B51" s="205" t="s">
        <v>67</v>
      </c>
      <c r="C51" s="206" t="s">
        <v>109</v>
      </c>
      <c r="D51" s="205" t="s">
        <v>152</v>
      </c>
      <c r="E51" s="200">
        <v>1</v>
      </c>
      <c r="F51" s="201"/>
      <c r="G51" s="196">
        <f t="shared" si="0"/>
        <v>0</v>
      </c>
    </row>
    <row r="52" spans="1:7" s="25" customFormat="1" ht="24" customHeight="1" x14ac:dyDescent="0.3">
      <c r="A52" s="205">
        <v>50</v>
      </c>
      <c r="B52" s="205" t="s">
        <v>67</v>
      </c>
      <c r="C52" s="206" t="s">
        <v>162</v>
      </c>
      <c r="D52" s="205" t="s">
        <v>95</v>
      </c>
      <c r="E52" s="200">
        <v>0</v>
      </c>
      <c r="F52" s="201"/>
      <c r="G52" s="196">
        <f t="shared" ref="G52:G60" si="1">SUM(E52*F52)</f>
        <v>0</v>
      </c>
    </row>
    <row r="53" spans="1:7" s="25" customFormat="1" ht="24" customHeight="1" x14ac:dyDescent="0.3">
      <c r="A53" s="205">
        <v>51</v>
      </c>
      <c r="B53" s="205">
        <v>60100085</v>
      </c>
      <c r="C53" s="206" t="s">
        <v>163</v>
      </c>
      <c r="D53" s="205" t="s">
        <v>72</v>
      </c>
      <c r="E53" s="200">
        <v>0</v>
      </c>
      <c r="F53" s="201"/>
      <c r="G53" s="196">
        <f t="shared" si="1"/>
        <v>0</v>
      </c>
    </row>
    <row r="54" spans="1:7" s="25" customFormat="1" ht="24" customHeight="1" x14ac:dyDescent="0.3">
      <c r="A54" s="205">
        <v>52</v>
      </c>
      <c r="B54" s="205" t="s">
        <v>67</v>
      </c>
      <c r="C54" s="206" t="s">
        <v>110</v>
      </c>
      <c r="D54" s="205" t="s">
        <v>69</v>
      </c>
      <c r="E54" s="200">
        <v>0</v>
      </c>
      <c r="F54" s="201"/>
      <c r="G54" s="196">
        <f t="shared" si="1"/>
        <v>0</v>
      </c>
    </row>
    <row r="55" spans="1:7" s="25" customFormat="1" ht="24" customHeight="1" x14ac:dyDescent="0.3">
      <c r="A55" s="205">
        <v>53</v>
      </c>
      <c r="B55" s="205" t="s">
        <v>67</v>
      </c>
      <c r="C55" s="206" t="s">
        <v>164</v>
      </c>
      <c r="D55" s="205" t="s">
        <v>152</v>
      </c>
      <c r="E55" s="200">
        <v>0</v>
      </c>
      <c r="F55" s="201"/>
      <c r="G55" s="196">
        <f t="shared" si="1"/>
        <v>0</v>
      </c>
    </row>
    <row r="56" spans="1:7" s="25" customFormat="1" ht="24" customHeight="1" x14ac:dyDescent="0.3">
      <c r="A56" s="205">
        <v>54</v>
      </c>
      <c r="B56" s="205" t="s">
        <v>67</v>
      </c>
      <c r="C56" s="206" t="s">
        <v>111</v>
      </c>
      <c r="D56" s="205" t="s">
        <v>72</v>
      </c>
      <c r="E56" s="200">
        <v>64</v>
      </c>
      <c r="F56" s="201"/>
      <c r="G56" s="196">
        <f t="shared" si="1"/>
        <v>0</v>
      </c>
    </row>
    <row r="57" spans="1:7" s="25" customFormat="1" ht="24" customHeight="1" x14ac:dyDescent="0.3">
      <c r="A57" s="205">
        <v>55</v>
      </c>
      <c r="B57" s="205" t="s">
        <v>67</v>
      </c>
      <c r="C57" s="206" t="s">
        <v>112</v>
      </c>
      <c r="D57" s="205" t="s">
        <v>77</v>
      </c>
      <c r="E57" s="200">
        <v>0</v>
      </c>
      <c r="F57" s="201"/>
      <c r="G57" s="196">
        <f t="shared" si="1"/>
        <v>0</v>
      </c>
    </row>
    <row r="58" spans="1:7" s="25" customFormat="1" ht="24" customHeight="1" x14ac:dyDescent="0.3">
      <c r="A58" s="205">
        <v>56</v>
      </c>
      <c r="B58" s="205" t="s">
        <v>67</v>
      </c>
      <c r="C58" s="206" t="s">
        <v>113</v>
      </c>
      <c r="D58" s="205" t="s">
        <v>95</v>
      </c>
      <c r="E58" s="200">
        <v>0</v>
      </c>
      <c r="F58" s="201"/>
      <c r="G58" s="196">
        <f t="shared" si="1"/>
        <v>0</v>
      </c>
    </row>
    <row r="59" spans="1:7" s="25" customFormat="1" ht="24" customHeight="1" x14ac:dyDescent="0.3">
      <c r="A59" s="205">
        <v>57</v>
      </c>
      <c r="B59" s="205" t="s">
        <v>165</v>
      </c>
      <c r="C59" s="206" t="s">
        <v>166</v>
      </c>
      <c r="D59" s="205" t="s">
        <v>77</v>
      </c>
      <c r="E59" s="200">
        <v>1</v>
      </c>
      <c r="F59" s="201"/>
      <c r="G59" s="196">
        <f t="shared" si="1"/>
        <v>0</v>
      </c>
    </row>
    <row r="60" spans="1:7" s="25" customFormat="1" ht="24" customHeight="1" x14ac:dyDescent="0.3">
      <c r="A60" s="205">
        <v>58</v>
      </c>
      <c r="B60" s="205" t="s">
        <v>167</v>
      </c>
      <c r="C60" s="206" t="s">
        <v>168</v>
      </c>
      <c r="D60" s="205" t="s">
        <v>169</v>
      </c>
      <c r="E60" s="200">
        <v>2</v>
      </c>
      <c r="F60" s="201"/>
      <c r="G60" s="196">
        <f t="shared" si="1"/>
        <v>0</v>
      </c>
    </row>
    <row r="61" spans="1:7" s="25" customFormat="1" ht="24" customHeight="1" thickBot="1" x14ac:dyDescent="0.35">
      <c r="A61" s="137">
        <v>59</v>
      </c>
      <c r="B61" s="323" t="s">
        <v>147</v>
      </c>
      <c r="C61" s="323"/>
      <c r="D61" s="323"/>
      <c r="E61" s="323"/>
      <c r="F61" s="323"/>
      <c r="G61" s="215">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vZMfH7AjOvx98aX9KEj9xV4VFAzmO3H66yqU0o1WO2cjK+hOGTTxyk8FOw2ltDbVa5EsrjtLqBhB86wmzU20MA==" saltValue="Lvam0N086AZKpTictM7vXA=="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4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0323-B2D4-4BA8-A639-227A794091FA}">
  <sheetPr>
    <tabColor rgb="FFFFC000"/>
  </sheetPr>
  <dimension ref="A1:G70"/>
  <sheetViews>
    <sheetView view="pageBreakPreview" zoomScaleNormal="100" zoomScaleSheetLayoutView="100" workbookViewId="0">
      <selection activeCell="F3" sqref="F3"/>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324" t="s">
        <v>148</v>
      </c>
      <c r="B1" s="325"/>
      <c r="C1" s="325"/>
      <c r="D1" s="325"/>
      <c r="E1" s="325"/>
      <c r="F1" s="325"/>
      <c r="G1" s="326"/>
    </row>
    <row r="2" spans="1:7" s="25" customFormat="1" ht="30" customHeight="1" x14ac:dyDescent="0.2">
      <c r="A2" s="161" t="s">
        <v>42</v>
      </c>
      <c r="B2" s="162" t="str">
        <f>'[1]Original Items Condensed'!C8</f>
        <v>Code Number</v>
      </c>
      <c r="C2" s="162" t="s">
        <v>41</v>
      </c>
      <c r="D2" s="163" t="s">
        <v>40</v>
      </c>
      <c r="E2" s="163" t="s">
        <v>39</v>
      </c>
      <c r="F2" s="164" t="s">
        <v>38</v>
      </c>
      <c r="G2" s="165" t="s">
        <v>37</v>
      </c>
    </row>
    <row r="3" spans="1:7" s="25" customFormat="1" ht="24" customHeight="1" x14ac:dyDescent="0.3">
      <c r="A3" s="199">
        <v>1</v>
      </c>
      <c r="B3" s="199" t="s">
        <v>67</v>
      </c>
      <c r="C3" s="203" t="s">
        <v>68</v>
      </c>
      <c r="D3" s="199" t="s">
        <v>69</v>
      </c>
      <c r="E3" s="200">
        <v>0</v>
      </c>
      <c r="F3" s="201"/>
      <c r="G3" s="196">
        <f t="shared" ref="G3:G51" si="0">SUM(E3*F3)</f>
        <v>0</v>
      </c>
    </row>
    <row r="4" spans="1:7" s="25" customFormat="1" ht="24" customHeight="1" x14ac:dyDescent="0.3">
      <c r="A4" s="199">
        <v>2</v>
      </c>
      <c r="B4" s="199" t="s">
        <v>67</v>
      </c>
      <c r="C4" s="203" t="s">
        <v>70</v>
      </c>
      <c r="D4" s="199" t="s">
        <v>69</v>
      </c>
      <c r="E4" s="200">
        <v>490</v>
      </c>
      <c r="F4" s="201"/>
      <c r="G4" s="196">
        <f t="shared" si="0"/>
        <v>0</v>
      </c>
    </row>
    <row r="5" spans="1:7" s="25" customFormat="1" ht="24" customHeight="1" x14ac:dyDescent="0.3">
      <c r="A5" s="199">
        <v>3</v>
      </c>
      <c r="B5" s="199" t="s">
        <v>67</v>
      </c>
      <c r="C5" s="203" t="s">
        <v>71</v>
      </c>
      <c r="D5" s="199" t="s">
        <v>72</v>
      </c>
      <c r="E5" s="200">
        <v>0</v>
      </c>
      <c r="F5" s="201"/>
      <c r="G5" s="196">
        <f t="shared" si="0"/>
        <v>0</v>
      </c>
    </row>
    <row r="6" spans="1:7" s="25" customFormat="1" ht="24" customHeight="1" x14ac:dyDescent="0.3">
      <c r="A6" s="199">
        <v>4</v>
      </c>
      <c r="B6" s="199" t="s">
        <v>67</v>
      </c>
      <c r="C6" s="203" t="s">
        <v>73</v>
      </c>
      <c r="D6" s="199" t="s">
        <v>72</v>
      </c>
      <c r="E6" s="200">
        <v>77</v>
      </c>
      <c r="F6" s="201"/>
      <c r="G6" s="196">
        <f t="shared" si="0"/>
        <v>0</v>
      </c>
    </row>
    <row r="7" spans="1:7" s="25" customFormat="1" ht="24" customHeight="1" x14ac:dyDescent="0.3">
      <c r="A7" s="199">
        <v>5</v>
      </c>
      <c r="B7" s="199">
        <v>44000300</v>
      </c>
      <c r="C7" s="203" t="s">
        <v>74</v>
      </c>
      <c r="D7" s="199" t="s">
        <v>152</v>
      </c>
      <c r="E7" s="200">
        <v>0</v>
      </c>
      <c r="F7" s="201"/>
      <c r="G7" s="196">
        <f>SUM(E7*F7)</f>
        <v>0</v>
      </c>
    </row>
    <row r="8" spans="1:7" s="25" customFormat="1" ht="24" customHeight="1" x14ac:dyDescent="0.3">
      <c r="A8" s="199">
        <v>6</v>
      </c>
      <c r="B8" s="199">
        <v>44000500</v>
      </c>
      <c r="C8" s="203" t="s">
        <v>75</v>
      </c>
      <c r="D8" s="199" t="s">
        <v>152</v>
      </c>
      <c r="E8" s="200">
        <v>0</v>
      </c>
      <c r="F8" s="201"/>
      <c r="G8" s="196">
        <f t="shared" si="0"/>
        <v>0</v>
      </c>
    </row>
    <row r="9" spans="1:7" s="25" customFormat="1" ht="24" customHeight="1" x14ac:dyDescent="0.3">
      <c r="A9" s="199">
        <v>7</v>
      </c>
      <c r="B9" s="199">
        <v>44000600</v>
      </c>
      <c r="C9" s="203" t="s">
        <v>76</v>
      </c>
      <c r="D9" s="199" t="s">
        <v>77</v>
      </c>
      <c r="E9" s="200">
        <v>0</v>
      </c>
      <c r="F9" s="201"/>
      <c r="G9" s="196">
        <f t="shared" si="0"/>
        <v>0</v>
      </c>
    </row>
    <row r="10" spans="1:7" s="25" customFormat="1" ht="24" customHeight="1" x14ac:dyDescent="0.3">
      <c r="A10" s="199">
        <v>8</v>
      </c>
      <c r="B10" s="199" t="s">
        <v>67</v>
      </c>
      <c r="C10" s="203" t="s">
        <v>78</v>
      </c>
      <c r="D10" s="199" t="s">
        <v>72</v>
      </c>
      <c r="E10" s="200">
        <v>1016</v>
      </c>
      <c r="F10" s="201"/>
      <c r="G10" s="196">
        <f t="shared" si="0"/>
        <v>0</v>
      </c>
    </row>
    <row r="11" spans="1:7" s="25" customFormat="1" ht="24" customHeight="1" x14ac:dyDescent="0.3">
      <c r="A11" s="199">
        <v>9</v>
      </c>
      <c r="B11" s="199" t="s">
        <v>67</v>
      </c>
      <c r="C11" s="203" t="s">
        <v>79</v>
      </c>
      <c r="D11" s="199" t="s">
        <v>77</v>
      </c>
      <c r="E11" s="200">
        <v>600</v>
      </c>
      <c r="F11" s="201"/>
      <c r="G11" s="196">
        <f t="shared" si="0"/>
        <v>0</v>
      </c>
    </row>
    <row r="12" spans="1:7" s="25" customFormat="1" ht="24" customHeight="1" x14ac:dyDescent="0.3">
      <c r="A12" s="199">
        <v>10</v>
      </c>
      <c r="B12" s="199" t="s">
        <v>67</v>
      </c>
      <c r="C12" s="203" t="s">
        <v>80</v>
      </c>
      <c r="D12" s="199" t="s">
        <v>72</v>
      </c>
      <c r="E12" s="200">
        <v>0</v>
      </c>
      <c r="F12" s="201"/>
      <c r="G12" s="196">
        <f t="shared" si="0"/>
        <v>0</v>
      </c>
    </row>
    <row r="13" spans="1:7" s="25" customFormat="1" ht="24" customHeight="1" x14ac:dyDescent="0.3">
      <c r="A13" s="199">
        <v>11</v>
      </c>
      <c r="B13" s="199">
        <v>31101100</v>
      </c>
      <c r="C13" s="203" t="s">
        <v>81</v>
      </c>
      <c r="D13" s="199" t="s">
        <v>69</v>
      </c>
      <c r="E13" s="200">
        <v>226</v>
      </c>
      <c r="F13" s="201"/>
      <c r="G13" s="196">
        <f t="shared" si="0"/>
        <v>0</v>
      </c>
    </row>
    <row r="14" spans="1:7" s="25" customFormat="1" ht="24" customHeight="1" x14ac:dyDescent="0.3">
      <c r="A14" s="199">
        <v>12</v>
      </c>
      <c r="B14" s="199">
        <v>20800150</v>
      </c>
      <c r="C14" s="203" t="s">
        <v>82</v>
      </c>
      <c r="D14" s="199" t="s">
        <v>69</v>
      </c>
      <c r="E14" s="200">
        <v>24</v>
      </c>
      <c r="F14" s="201"/>
      <c r="G14" s="196">
        <f t="shared" si="0"/>
        <v>0</v>
      </c>
    </row>
    <row r="15" spans="1:7" s="25" customFormat="1" ht="24" customHeight="1" x14ac:dyDescent="0.3">
      <c r="A15" s="199">
        <v>13</v>
      </c>
      <c r="B15" s="199" t="s">
        <v>67</v>
      </c>
      <c r="C15" s="203" t="s">
        <v>153</v>
      </c>
      <c r="D15" s="199" t="s">
        <v>69</v>
      </c>
      <c r="E15" s="200">
        <v>129</v>
      </c>
      <c r="F15" s="201"/>
      <c r="G15" s="196">
        <f t="shared" si="0"/>
        <v>0</v>
      </c>
    </row>
    <row r="16" spans="1:7" s="25" customFormat="1" ht="24" customHeight="1" x14ac:dyDescent="0.3">
      <c r="A16" s="199">
        <v>14</v>
      </c>
      <c r="B16" s="199" t="s">
        <v>67</v>
      </c>
      <c r="C16" s="203" t="s">
        <v>154</v>
      </c>
      <c r="D16" s="199" t="s">
        <v>69</v>
      </c>
      <c r="E16" s="200">
        <v>9</v>
      </c>
      <c r="F16" s="201"/>
      <c r="G16" s="196">
        <f t="shared" si="0"/>
        <v>0</v>
      </c>
    </row>
    <row r="17" spans="1:7" s="25" customFormat="1" ht="24" customHeight="1" x14ac:dyDescent="0.3">
      <c r="A17" s="199">
        <v>15</v>
      </c>
      <c r="B17" s="199" t="s">
        <v>67</v>
      </c>
      <c r="C17" s="203" t="s">
        <v>83</v>
      </c>
      <c r="D17" s="199" t="s">
        <v>84</v>
      </c>
      <c r="E17" s="200">
        <v>0</v>
      </c>
      <c r="F17" s="201"/>
      <c r="G17" s="196">
        <f t="shared" si="0"/>
        <v>0</v>
      </c>
    </row>
    <row r="18" spans="1:7" s="25" customFormat="1" ht="24" customHeight="1" x14ac:dyDescent="0.3">
      <c r="A18" s="199">
        <v>16</v>
      </c>
      <c r="B18" s="199">
        <v>35300300</v>
      </c>
      <c r="C18" s="203" t="s">
        <v>85</v>
      </c>
      <c r="D18" s="199" t="s">
        <v>72</v>
      </c>
      <c r="E18" s="200">
        <v>0</v>
      </c>
      <c r="F18" s="201"/>
      <c r="G18" s="196">
        <f t="shared" si="0"/>
        <v>0</v>
      </c>
    </row>
    <row r="19" spans="1:7" s="25" customFormat="1" ht="24" customHeight="1" x14ac:dyDescent="0.3">
      <c r="A19" s="199">
        <v>17</v>
      </c>
      <c r="B19" s="199">
        <v>35300500</v>
      </c>
      <c r="C19" s="203" t="s">
        <v>155</v>
      </c>
      <c r="D19" s="199" t="s">
        <v>72</v>
      </c>
      <c r="E19" s="200">
        <v>0</v>
      </c>
      <c r="F19" s="201"/>
      <c r="G19" s="196">
        <f t="shared" si="0"/>
        <v>0</v>
      </c>
    </row>
    <row r="20" spans="1:7" s="25" customFormat="1" ht="24" customHeight="1" x14ac:dyDescent="0.3">
      <c r="A20" s="199">
        <v>18</v>
      </c>
      <c r="B20" s="199" t="s">
        <v>67</v>
      </c>
      <c r="C20" s="203" t="s">
        <v>86</v>
      </c>
      <c r="D20" s="199" t="s">
        <v>72</v>
      </c>
      <c r="E20" s="200">
        <v>0</v>
      </c>
      <c r="F20" s="201"/>
      <c r="G20" s="196">
        <f t="shared" si="0"/>
        <v>0</v>
      </c>
    </row>
    <row r="21" spans="1:7" s="25" customFormat="1" ht="24" customHeight="1" x14ac:dyDescent="0.3">
      <c r="A21" s="199">
        <v>19</v>
      </c>
      <c r="B21" s="199" t="s">
        <v>67</v>
      </c>
      <c r="C21" s="203" t="s">
        <v>156</v>
      </c>
      <c r="D21" s="199" t="s">
        <v>72</v>
      </c>
      <c r="E21" s="200">
        <v>0</v>
      </c>
      <c r="F21" s="201"/>
      <c r="G21" s="196">
        <f t="shared" si="0"/>
        <v>0</v>
      </c>
    </row>
    <row r="22" spans="1:7" s="25" customFormat="1" ht="24" customHeight="1" x14ac:dyDescent="0.3">
      <c r="A22" s="199">
        <v>20</v>
      </c>
      <c r="B22" s="199" t="s">
        <v>67</v>
      </c>
      <c r="C22" s="203" t="s">
        <v>87</v>
      </c>
      <c r="D22" s="199" t="s">
        <v>72</v>
      </c>
      <c r="E22" s="200">
        <v>0</v>
      </c>
      <c r="F22" s="201"/>
      <c r="G22" s="196">
        <f t="shared" si="0"/>
        <v>0</v>
      </c>
    </row>
    <row r="23" spans="1:7" s="25" customFormat="1" ht="24" customHeight="1" x14ac:dyDescent="0.3">
      <c r="A23" s="199">
        <v>21</v>
      </c>
      <c r="B23" s="199" t="s">
        <v>67</v>
      </c>
      <c r="C23" s="203" t="s">
        <v>88</v>
      </c>
      <c r="D23" s="199" t="s">
        <v>72</v>
      </c>
      <c r="E23" s="200">
        <v>0</v>
      </c>
      <c r="F23" s="201"/>
      <c r="G23" s="196">
        <f t="shared" si="0"/>
        <v>0</v>
      </c>
    </row>
    <row r="24" spans="1:7" s="25" customFormat="1" ht="24" customHeight="1" x14ac:dyDescent="0.3">
      <c r="A24" s="199">
        <v>22</v>
      </c>
      <c r="B24" s="199" t="s">
        <v>67</v>
      </c>
      <c r="C24" s="203" t="s">
        <v>89</v>
      </c>
      <c r="D24" s="199" t="s">
        <v>77</v>
      </c>
      <c r="E24" s="200">
        <v>600</v>
      </c>
      <c r="F24" s="201"/>
      <c r="G24" s="196">
        <f t="shared" si="0"/>
        <v>0</v>
      </c>
    </row>
    <row r="25" spans="1:7" s="25" customFormat="1" ht="24" customHeight="1" x14ac:dyDescent="0.3">
      <c r="A25" s="199">
        <v>23</v>
      </c>
      <c r="B25" s="199" t="s">
        <v>67</v>
      </c>
      <c r="C25" s="203" t="s">
        <v>90</v>
      </c>
      <c r="D25" s="199" t="s">
        <v>77</v>
      </c>
      <c r="E25" s="200">
        <v>621</v>
      </c>
      <c r="F25" s="201"/>
      <c r="G25" s="196">
        <f t="shared" si="0"/>
        <v>0</v>
      </c>
    </row>
    <row r="26" spans="1:7" s="25" customFormat="1" ht="24" customHeight="1" x14ac:dyDescent="0.3">
      <c r="A26" s="199">
        <v>24</v>
      </c>
      <c r="B26" s="199" t="s">
        <v>67</v>
      </c>
      <c r="C26" s="203" t="s">
        <v>91</v>
      </c>
      <c r="D26" s="199" t="s">
        <v>77</v>
      </c>
      <c r="E26" s="200">
        <v>0</v>
      </c>
      <c r="F26" s="201"/>
      <c r="G26" s="196">
        <f t="shared" si="0"/>
        <v>0</v>
      </c>
    </row>
    <row r="27" spans="1:7" s="25" customFormat="1" ht="24" customHeight="1" x14ac:dyDescent="0.3">
      <c r="A27" s="199">
        <v>25</v>
      </c>
      <c r="B27" s="199" t="s">
        <v>67</v>
      </c>
      <c r="C27" s="203" t="s">
        <v>92</v>
      </c>
      <c r="D27" s="199" t="s">
        <v>77</v>
      </c>
      <c r="E27" s="200">
        <v>0</v>
      </c>
      <c r="F27" s="201"/>
      <c r="G27" s="196">
        <f t="shared" si="0"/>
        <v>0</v>
      </c>
    </row>
    <row r="28" spans="1:7" s="25" customFormat="1" ht="24" customHeight="1" x14ac:dyDescent="0.3">
      <c r="A28" s="199">
        <v>26</v>
      </c>
      <c r="B28" s="199" t="s">
        <v>67</v>
      </c>
      <c r="C28" s="203" t="s">
        <v>93</v>
      </c>
      <c r="D28" s="199" t="s">
        <v>77</v>
      </c>
      <c r="E28" s="200">
        <v>0</v>
      </c>
      <c r="F28" s="201"/>
      <c r="G28" s="196">
        <f t="shared" si="0"/>
        <v>0</v>
      </c>
    </row>
    <row r="29" spans="1:7" s="25" customFormat="1" ht="24" customHeight="1" x14ac:dyDescent="0.3">
      <c r="A29" s="199">
        <v>27</v>
      </c>
      <c r="B29" s="199" t="s">
        <v>67</v>
      </c>
      <c r="C29" s="203" t="s">
        <v>94</v>
      </c>
      <c r="D29" s="199" t="s">
        <v>95</v>
      </c>
      <c r="E29" s="200">
        <v>53</v>
      </c>
      <c r="F29" s="201"/>
      <c r="G29" s="196">
        <f t="shared" si="0"/>
        <v>0</v>
      </c>
    </row>
    <row r="30" spans="1:7" s="25" customFormat="1" ht="24" customHeight="1" x14ac:dyDescent="0.3">
      <c r="A30" s="199">
        <v>28</v>
      </c>
      <c r="B30" s="199" t="s">
        <v>67</v>
      </c>
      <c r="C30" s="203" t="s">
        <v>157</v>
      </c>
      <c r="D30" s="199" t="s">
        <v>77</v>
      </c>
      <c r="E30" s="200">
        <v>6433</v>
      </c>
      <c r="F30" s="201"/>
      <c r="G30" s="196">
        <f t="shared" si="0"/>
        <v>0</v>
      </c>
    </row>
    <row r="31" spans="1:7" s="25" customFormat="1" ht="24" customHeight="1" x14ac:dyDescent="0.3">
      <c r="A31" s="199">
        <v>29</v>
      </c>
      <c r="B31" s="199" t="s">
        <v>67</v>
      </c>
      <c r="C31" s="203" t="s">
        <v>158</v>
      </c>
      <c r="D31" s="199" t="s">
        <v>77</v>
      </c>
      <c r="E31" s="200">
        <v>2646</v>
      </c>
      <c r="F31" s="201"/>
      <c r="G31" s="196">
        <f t="shared" si="0"/>
        <v>0</v>
      </c>
    </row>
    <row r="32" spans="1:7" s="25" customFormat="1" ht="24" customHeight="1" x14ac:dyDescent="0.3">
      <c r="A32" s="199">
        <v>30</v>
      </c>
      <c r="B32" s="199">
        <v>40600290</v>
      </c>
      <c r="C32" s="203" t="s">
        <v>96</v>
      </c>
      <c r="D32" s="199" t="s">
        <v>97</v>
      </c>
      <c r="E32" s="200">
        <v>0</v>
      </c>
      <c r="F32" s="201"/>
      <c r="G32" s="196">
        <f t="shared" si="0"/>
        <v>0</v>
      </c>
    </row>
    <row r="33" spans="1:7" s="25" customFormat="1" ht="24" customHeight="1" x14ac:dyDescent="0.3">
      <c r="A33" s="199">
        <v>31</v>
      </c>
      <c r="B33" s="199" t="s">
        <v>67</v>
      </c>
      <c r="C33" s="203" t="s">
        <v>98</v>
      </c>
      <c r="D33" s="199" t="s">
        <v>84</v>
      </c>
      <c r="E33" s="200">
        <v>0</v>
      </c>
      <c r="F33" s="201"/>
      <c r="G33" s="196">
        <f t="shared" si="0"/>
        <v>0</v>
      </c>
    </row>
    <row r="34" spans="1:7" s="25" customFormat="1" ht="24" customHeight="1" x14ac:dyDescent="0.3">
      <c r="A34" s="199">
        <v>32</v>
      </c>
      <c r="B34" s="199">
        <v>40604062</v>
      </c>
      <c r="C34" s="203" t="s">
        <v>99</v>
      </c>
      <c r="D34" s="199" t="s">
        <v>84</v>
      </c>
      <c r="E34" s="200">
        <v>0</v>
      </c>
      <c r="F34" s="201"/>
      <c r="G34" s="196">
        <f t="shared" si="0"/>
        <v>0</v>
      </c>
    </row>
    <row r="35" spans="1:7" s="25" customFormat="1" ht="24" customHeight="1" x14ac:dyDescent="0.3">
      <c r="A35" s="199">
        <v>33</v>
      </c>
      <c r="B35" s="199" t="s">
        <v>67</v>
      </c>
      <c r="C35" s="203" t="s">
        <v>100</v>
      </c>
      <c r="D35" s="199" t="s">
        <v>84</v>
      </c>
      <c r="E35" s="200">
        <v>1</v>
      </c>
      <c r="F35" s="201"/>
      <c r="G35" s="196">
        <f t="shared" si="0"/>
        <v>0</v>
      </c>
    </row>
    <row r="36" spans="1:7" s="25" customFormat="1" ht="24" customHeight="1" x14ac:dyDescent="0.3">
      <c r="A36" s="199">
        <v>34</v>
      </c>
      <c r="B36" s="199" t="s">
        <v>67</v>
      </c>
      <c r="C36" s="203" t="s">
        <v>159</v>
      </c>
      <c r="D36" s="199" t="s">
        <v>84</v>
      </c>
      <c r="E36" s="200">
        <v>0</v>
      </c>
      <c r="F36" s="201"/>
      <c r="G36" s="196">
        <f t="shared" si="0"/>
        <v>0</v>
      </c>
    </row>
    <row r="37" spans="1:7" s="25" customFormat="1" ht="24" customHeight="1" x14ac:dyDescent="0.3">
      <c r="A37" s="199">
        <v>35</v>
      </c>
      <c r="B37" s="199">
        <v>60600605</v>
      </c>
      <c r="C37" s="203" t="s">
        <v>101</v>
      </c>
      <c r="D37" s="199" t="s">
        <v>152</v>
      </c>
      <c r="E37" s="200">
        <v>0</v>
      </c>
      <c r="F37" s="201"/>
      <c r="G37" s="196">
        <f t="shared" si="0"/>
        <v>0</v>
      </c>
    </row>
    <row r="38" spans="1:7" s="25" customFormat="1" ht="24" customHeight="1" x14ac:dyDescent="0.3">
      <c r="A38" s="199">
        <v>36</v>
      </c>
      <c r="B38" s="199" t="s">
        <v>67</v>
      </c>
      <c r="C38" s="203" t="s">
        <v>102</v>
      </c>
      <c r="D38" s="199" t="s">
        <v>152</v>
      </c>
      <c r="E38" s="200">
        <v>0</v>
      </c>
      <c r="F38" s="201"/>
      <c r="G38" s="196">
        <f t="shared" si="0"/>
        <v>0</v>
      </c>
    </row>
    <row r="39" spans="1:7" s="25" customFormat="1" ht="24" customHeight="1" x14ac:dyDescent="0.3">
      <c r="A39" s="199">
        <v>37</v>
      </c>
      <c r="B39" s="199" t="s">
        <v>67</v>
      </c>
      <c r="C39" s="203" t="s">
        <v>103</v>
      </c>
      <c r="D39" s="199" t="s">
        <v>152</v>
      </c>
      <c r="E39" s="200">
        <v>0</v>
      </c>
      <c r="F39" s="201"/>
      <c r="G39" s="196">
        <f t="shared" si="0"/>
        <v>0</v>
      </c>
    </row>
    <row r="40" spans="1:7" s="25" customFormat="1" ht="24" customHeight="1" x14ac:dyDescent="0.3">
      <c r="A40" s="199">
        <v>38</v>
      </c>
      <c r="B40" s="199" t="s">
        <v>67</v>
      </c>
      <c r="C40" s="203" t="s">
        <v>104</v>
      </c>
      <c r="D40" s="199" t="s">
        <v>95</v>
      </c>
      <c r="E40" s="200">
        <v>0</v>
      </c>
      <c r="F40" s="201"/>
      <c r="G40" s="196">
        <f t="shared" si="0"/>
        <v>0</v>
      </c>
    </row>
    <row r="41" spans="1:7" s="25" customFormat="1" ht="24" customHeight="1" x14ac:dyDescent="0.3">
      <c r="A41" s="199">
        <v>39</v>
      </c>
      <c r="B41" s="199" t="s">
        <v>67</v>
      </c>
      <c r="C41" s="203" t="s">
        <v>105</v>
      </c>
      <c r="D41" s="199" t="s">
        <v>95</v>
      </c>
      <c r="E41" s="200">
        <v>0</v>
      </c>
      <c r="F41" s="201"/>
      <c r="G41" s="196">
        <f t="shared" si="0"/>
        <v>0</v>
      </c>
    </row>
    <row r="42" spans="1:7" s="25" customFormat="1" ht="24" customHeight="1" x14ac:dyDescent="0.3">
      <c r="A42" s="199">
        <v>40</v>
      </c>
      <c r="B42" s="199" t="s">
        <v>67</v>
      </c>
      <c r="C42" s="203" t="s">
        <v>106</v>
      </c>
      <c r="D42" s="199" t="s">
        <v>95</v>
      </c>
      <c r="E42" s="200">
        <v>0</v>
      </c>
      <c r="F42" s="201"/>
      <c r="G42" s="196">
        <f t="shared" si="0"/>
        <v>0</v>
      </c>
    </row>
    <row r="43" spans="1:7" s="25" customFormat="1" ht="24" customHeight="1" x14ac:dyDescent="0.3">
      <c r="A43" s="199">
        <v>41</v>
      </c>
      <c r="B43" s="199" t="s">
        <v>67</v>
      </c>
      <c r="C43" s="203" t="s">
        <v>107</v>
      </c>
      <c r="D43" s="199" t="s">
        <v>95</v>
      </c>
      <c r="E43" s="200">
        <v>3</v>
      </c>
      <c r="F43" s="201"/>
      <c r="G43" s="196">
        <f t="shared" si="0"/>
        <v>0</v>
      </c>
    </row>
    <row r="44" spans="1:7" s="25" customFormat="1" ht="24" customHeight="1" x14ac:dyDescent="0.3">
      <c r="A44" s="199">
        <v>42</v>
      </c>
      <c r="B44" s="199" t="s">
        <v>67</v>
      </c>
      <c r="C44" s="203" t="s">
        <v>108</v>
      </c>
      <c r="D44" s="199" t="s">
        <v>95</v>
      </c>
      <c r="E44" s="200">
        <v>0</v>
      </c>
      <c r="F44" s="201"/>
      <c r="G44" s="196">
        <f t="shared" si="0"/>
        <v>0</v>
      </c>
    </row>
    <row r="45" spans="1:7" s="25" customFormat="1" ht="24" customHeight="1" x14ac:dyDescent="0.3">
      <c r="A45" s="199">
        <v>43</v>
      </c>
      <c r="B45" s="199" t="s">
        <v>67</v>
      </c>
      <c r="C45" s="203" t="s">
        <v>115</v>
      </c>
      <c r="D45" s="199" t="s">
        <v>152</v>
      </c>
      <c r="E45" s="200">
        <v>0</v>
      </c>
      <c r="F45" s="201"/>
      <c r="G45" s="196">
        <f t="shared" si="0"/>
        <v>0</v>
      </c>
    </row>
    <row r="46" spans="1:7" s="25" customFormat="1" ht="24" customHeight="1" x14ac:dyDescent="0.3">
      <c r="A46" s="199">
        <v>44</v>
      </c>
      <c r="B46" s="199" t="s">
        <v>67</v>
      </c>
      <c r="C46" s="203" t="s">
        <v>114</v>
      </c>
      <c r="D46" s="199" t="s">
        <v>152</v>
      </c>
      <c r="E46" s="200">
        <v>0</v>
      </c>
      <c r="F46" s="201"/>
      <c r="G46" s="196">
        <f t="shared" si="0"/>
        <v>0</v>
      </c>
    </row>
    <row r="47" spans="1:7" s="25" customFormat="1" ht="24" customHeight="1" x14ac:dyDescent="0.3">
      <c r="A47" s="205">
        <v>45</v>
      </c>
      <c r="B47" s="205" t="s">
        <v>67</v>
      </c>
      <c r="C47" s="207" t="s">
        <v>116</v>
      </c>
      <c r="D47" s="205" t="s">
        <v>152</v>
      </c>
      <c r="E47" s="200">
        <v>0</v>
      </c>
      <c r="F47" s="201"/>
      <c r="G47" s="196">
        <f t="shared" si="0"/>
        <v>0</v>
      </c>
    </row>
    <row r="48" spans="1:7" s="25" customFormat="1" ht="24" customHeight="1" x14ac:dyDescent="0.3">
      <c r="A48" s="205">
        <v>46</v>
      </c>
      <c r="B48" s="205" t="s">
        <v>67</v>
      </c>
      <c r="C48" s="207" t="s">
        <v>160</v>
      </c>
      <c r="D48" s="205" t="s">
        <v>152</v>
      </c>
      <c r="E48" s="200">
        <v>0</v>
      </c>
      <c r="F48" s="201"/>
      <c r="G48" s="196">
        <f t="shared" si="0"/>
        <v>0</v>
      </c>
    </row>
    <row r="49" spans="1:7" s="25" customFormat="1" ht="24" customHeight="1" x14ac:dyDescent="0.3">
      <c r="A49" s="205">
        <v>47</v>
      </c>
      <c r="B49" s="205" t="s">
        <v>67</v>
      </c>
      <c r="C49" s="207" t="s">
        <v>117</v>
      </c>
      <c r="D49" s="205" t="s">
        <v>152</v>
      </c>
      <c r="E49" s="200">
        <v>0</v>
      </c>
      <c r="F49" s="201"/>
      <c r="G49" s="196">
        <f t="shared" si="0"/>
        <v>0</v>
      </c>
    </row>
    <row r="50" spans="1:7" s="25" customFormat="1" ht="24" customHeight="1" x14ac:dyDescent="0.3">
      <c r="A50" s="205">
        <v>48</v>
      </c>
      <c r="B50" s="205" t="s">
        <v>67</v>
      </c>
      <c r="C50" s="207" t="s">
        <v>161</v>
      </c>
      <c r="D50" s="205" t="s">
        <v>95</v>
      </c>
      <c r="E50" s="200">
        <v>0</v>
      </c>
      <c r="F50" s="201"/>
      <c r="G50" s="196">
        <f t="shared" si="0"/>
        <v>0</v>
      </c>
    </row>
    <row r="51" spans="1:7" s="25" customFormat="1" ht="24" customHeight="1" x14ac:dyDescent="0.3">
      <c r="A51" s="205">
        <v>49</v>
      </c>
      <c r="B51" s="205" t="s">
        <v>67</v>
      </c>
      <c r="C51" s="207" t="s">
        <v>109</v>
      </c>
      <c r="D51" s="205" t="s">
        <v>152</v>
      </c>
      <c r="E51" s="200">
        <v>269</v>
      </c>
      <c r="F51" s="201"/>
      <c r="G51" s="196">
        <f t="shared" si="0"/>
        <v>0</v>
      </c>
    </row>
    <row r="52" spans="1:7" s="25" customFormat="1" ht="24" customHeight="1" x14ac:dyDescent="0.3">
      <c r="A52" s="205">
        <v>50</v>
      </c>
      <c r="B52" s="205" t="s">
        <v>67</v>
      </c>
      <c r="C52" s="207" t="s">
        <v>162</v>
      </c>
      <c r="D52" s="205" t="s">
        <v>95</v>
      </c>
      <c r="E52" s="200">
        <v>0</v>
      </c>
      <c r="F52" s="201"/>
      <c r="G52" s="196">
        <f t="shared" ref="G52:G60" si="1">SUM(E52*F52)</f>
        <v>0</v>
      </c>
    </row>
    <row r="53" spans="1:7" s="25" customFormat="1" ht="24" customHeight="1" x14ac:dyDescent="0.3">
      <c r="A53" s="205">
        <v>51</v>
      </c>
      <c r="B53" s="205">
        <v>60100085</v>
      </c>
      <c r="C53" s="207" t="s">
        <v>163</v>
      </c>
      <c r="D53" s="205" t="s">
        <v>72</v>
      </c>
      <c r="E53" s="200">
        <v>390</v>
      </c>
      <c r="F53" s="201"/>
      <c r="G53" s="196">
        <f t="shared" si="1"/>
        <v>0</v>
      </c>
    </row>
    <row r="54" spans="1:7" s="25" customFormat="1" ht="24" customHeight="1" x14ac:dyDescent="0.3">
      <c r="A54" s="205">
        <v>52</v>
      </c>
      <c r="B54" s="205" t="s">
        <v>67</v>
      </c>
      <c r="C54" s="207" t="s">
        <v>110</v>
      </c>
      <c r="D54" s="205" t="s">
        <v>69</v>
      </c>
      <c r="E54" s="200">
        <v>0</v>
      </c>
      <c r="F54" s="201"/>
      <c r="G54" s="196">
        <f t="shared" si="1"/>
        <v>0</v>
      </c>
    </row>
    <row r="55" spans="1:7" s="25" customFormat="1" ht="24" customHeight="1" x14ac:dyDescent="0.3">
      <c r="A55" s="205">
        <v>53</v>
      </c>
      <c r="B55" s="205" t="s">
        <v>67</v>
      </c>
      <c r="C55" s="207" t="s">
        <v>164</v>
      </c>
      <c r="D55" s="205" t="s">
        <v>152</v>
      </c>
      <c r="E55" s="200">
        <v>0</v>
      </c>
      <c r="F55" s="201"/>
      <c r="G55" s="196">
        <f t="shared" si="1"/>
        <v>0</v>
      </c>
    </row>
    <row r="56" spans="1:7" s="25" customFormat="1" ht="24" customHeight="1" x14ac:dyDescent="0.3">
      <c r="A56" s="205">
        <v>54</v>
      </c>
      <c r="B56" s="205" t="s">
        <v>67</v>
      </c>
      <c r="C56" s="207" t="s">
        <v>111</v>
      </c>
      <c r="D56" s="205" t="s">
        <v>72</v>
      </c>
      <c r="E56" s="200">
        <v>0</v>
      </c>
      <c r="F56" s="201"/>
      <c r="G56" s="196">
        <f t="shared" si="1"/>
        <v>0</v>
      </c>
    </row>
    <row r="57" spans="1:7" s="25" customFormat="1" ht="24" customHeight="1" x14ac:dyDescent="0.3">
      <c r="A57" s="205">
        <v>55</v>
      </c>
      <c r="B57" s="205" t="s">
        <v>67</v>
      </c>
      <c r="C57" s="207" t="s">
        <v>112</v>
      </c>
      <c r="D57" s="205" t="s">
        <v>77</v>
      </c>
      <c r="E57" s="200">
        <v>64</v>
      </c>
      <c r="F57" s="201"/>
      <c r="G57" s="196">
        <f t="shared" si="1"/>
        <v>0</v>
      </c>
    </row>
    <row r="58" spans="1:7" s="25" customFormat="1" ht="24" customHeight="1" x14ac:dyDescent="0.3">
      <c r="A58" s="205">
        <v>56</v>
      </c>
      <c r="B58" s="205" t="s">
        <v>67</v>
      </c>
      <c r="C58" s="207" t="s">
        <v>113</v>
      </c>
      <c r="D58" s="205" t="s">
        <v>95</v>
      </c>
      <c r="E58" s="200">
        <v>0</v>
      </c>
      <c r="F58" s="201"/>
      <c r="G58" s="196">
        <f t="shared" si="1"/>
        <v>0</v>
      </c>
    </row>
    <row r="59" spans="1:7" s="25" customFormat="1" ht="24" customHeight="1" x14ac:dyDescent="0.3">
      <c r="A59" s="205">
        <v>57</v>
      </c>
      <c r="B59" s="205" t="s">
        <v>165</v>
      </c>
      <c r="C59" s="207" t="s">
        <v>166</v>
      </c>
      <c r="D59" s="205" t="s">
        <v>77</v>
      </c>
      <c r="E59" s="200">
        <v>9015</v>
      </c>
      <c r="F59" s="201"/>
      <c r="G59" s="196">
        <f t="shared" si="1"/>
        <v>0</v>
      </c>
    </row>
    <row r="60" spans="1:7" s="25" customFormat="1" ht="24" customHeight="1" x14ac:dyDescent="0.3">
      <c r="A60" s="205">
        <v>58</v>
      </c>
      <c r="B60" s="205" t="s">
        <v>167</v>
      </c>
      <c r="C60" s="207" t="s">
        <v>168</v>
      </c>
      <c r="D60" s="205" t="s">
        <v>169</v>
      </c>
      <c r="E60" s="200">
        <v>1</v>
      </c>
      <c r="F60" s="201"/>
      <c r="G60" s="196">
        <f t="shared" si="1"/>
        <v>0</v>
      </c>
    </row>
    <row r="61" spans="1:7" s="25" customFormat="1" ht="24" customHeight="1" thickBot="1" x14ac:dyDescent="0.35">
      <c r="A61" s="195">
        <v>59</v>
      </c>
      <c r="B61" s="327" t="s">
        <v>149</v>
      </c>
      <c r="C61" s="327"/>
      <c r="D61" s="327"/>
      <c r="E61" s="327"/>
      <c r="F61" s="327"/>
      <c r="G61" s="215">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e8LwdSxCiQ8ySAKR3Z+5D14sWC72n09vPs6ygi5VIx/eumyANZ7poQpBR0T3L4w8UvJIZLIHWmjtrdNTXujgJQ==" saltValue="EB6qU4idKi18CcnULHSLCg=="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4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78977-D299-45D1-931D-E77614E02CC4}">
  <sheetPr>
    <tabColor theme="3" tint="-0.249977111117893"/>
  </sheetPr>
  <dimension ref="A1:G70"/>
  <sheetViews>
    <sheetView view="pageBreakPreview" zoomScaleNormal="100" zoomScaleSheetLayoutView="100" workbookViewId="0">
      <selection activeCell="F6" sqref="F6"/>
    </sheetView>
  </sheetViews>
  <sheetFormatPr defaultRowHeight="14.4" x14ac:dyDescent="0.3"/>
  <cols>
    <col min="1" max="1" width="9.77734375" style="26" customWidth="1"/>
    <col min="2" max="2" width="15.77734375" style="26" customWidth="1"/>
    <col min="3" max="3" width="60.77734375" style="27" customWidth="1"/>
    <col min="4" max="4" width="14.77734375" style="26" customWidth="1"/>
    <col min="5" max="6" width="10.77734375" style="26" customWidth="1"/>
    <col min="7" max="7" width="25.77734375" style="26" customWidth="1"/>
  </cols>
  <sheetData>
    <row r="1" spans="1:7" ht="105" customHeight="1" x14ac:dyDescent="0.3">
      <c r="A1" s="216" t="s">
        <v>150</v>
      </c>
      <c r="B1" s="217"/>
      <c r="C1" s="217"/>
      <c r="D1" s="217"/>
      <c r="E1" s="217"/>
      <c r="F1" s="217"/>
      <c r="G1" s="218"/>
    </row>
    <row r="2" spans="1:7" s="25" customFormat="1" ht="30" customHeight="1" x14ac:dyDescent="0.2">
      <c r="A2" s="166" t="s">
        <v>42</v>
      </c>
      <c r="B2" s="167" t="str">
        <f>'[1]Original Items Condensed'!C8</f>
        <v>Code Number</v>
      </c>
      <c r="C2" s="167" t="s">
        <v>41</v>
      </c>
      <c r="D2" s="168" t="s">
        <v>40</v>
      </c>
      <c r="E2" s="168" t="s">
        <v>39</v>
      </c>
      <c r="F2" s="169" t="s">
        <v>38</v>
      </c>
      <c r="G2" s="170" t="s">
        <v>37</v>
      </c>
    </row>
    <row r="3" spans="1:7" s="25" customFormat="1" ht="24" customHeight="1" x14ac:dyDescent="0.3">
      <c r="A3" s="199">
        <v>1</v>
      </c>
      <c r="B3" s="199" t="s">
        <v>67</v>
      </c>
      <c r="C3" s="203" t="s">
        <v>68</v>
      </c>
      <c r="D3" s="199" t="s">
        <v>69</v>
      </c>
      <c r="E3" s="200">
        <v>0</v>
      </c>
      <c r="F3" s="201"/>
      <c r="G3" s="196">
        <f t="shared" ref="G3:G51" si="0">SUM(E3*F3)</f>
        <v>0</v>
      </c>
    </row>
    <row r="4" spans="1:7" s="25" customFormat="1" ht="24" customHeight="1" x14ac:dyDescent="0.3">
      <c r="A4" s="199">
        <v>2</v>
      </c>
      <c r="B4" s="199" t="s">
        <v>67</v>
      </c>
      <c r="C4" s="203" t="s">
        <v>70</v>
      </c>
      <c r="D4" s="199" t="s">
        <v>69</v>
      </c>
      <c r="E4" s="200">
        <v>689</v>
      </c>
      <c r="F4" s="201"/>
      <c r="G4" s="196">
        <f t="shared" si="0"/>
        <v>0</v>
      </c>
    </row>
    <row r="5" spans="1:7" s="25" customFormat="1" ht="24" customHeight="1" x14ac:dyDescent="0.3">
      <c r="A5" s="199">
        <v>3</v>
      </c>
      <c r="B5" s="199" t="s">
        <v>67</v>
      </c>
      <c r="C5" s="203" t="s">
        <v>71</v>
      </c>
      <c r="D5" s="199" t="s">
        <v>72</v>
      </c>
      <c r="E5" s="200">
        <v>38</v>
      </c>
      <c r="F5" s="201"/>
      <c r="G5" s="196">
        <f t="shared" si="0"/>
        <v>0</v>
      </c>
    </row>
    <row r="6" spans="1:7" s="25" customFormat="1" ht="24" customHeight="1" x14ac:dyDescent="0.3">
      <c r="A6" s="199">
        <v>4</v>
      </c>
      <c r="B6" s="199" t="s">
        <v>67</v>
      </c>
      <c r="C6" s="203" t="s">
        <v>73</v>
      </c>
      <c r="D6" s="199" t="s">
        <v>72</v>
      </c>
      <c r="E6" s="200">
        <v>113</v>
      </c>
      <c r="F6" s="201"/>
      <c r="G6" s="196">
        <f t="shared" si="0"/>
        <v>0</v>
      </c>
    </row>
    <row r="7" spans="1:7" s="25" customFormat="1" ht="24" customHeight="1" x14ac:dyDescent="0.3">
      <c r="A7" s="199">
        <v>5</v>
      </c>
      <c r="B7" s="199">
        <v>44000300</v>
      </c>
      <c r="C7" s="203" t="s">
        <v>74</v>
      </c>
      <c r="D7" s="199" t="s">
        <v>152</v>
      </c>
      <c r="E7" s="200">
        <v>178</v>
      </c>
      <c r="F7" s="201"/>
      <c r="G7" s="196">
        <f>SUM(E7*F7)</f>
        <v>0</v>
      </c>
    </row>
    <row r="8" spans="1:7" s="25" customFormat="1" ht="24" customHeight="1" x14ac:dyDescent="0.3">
      <c r="A8" s="199">
        <v>6</v>
      </c>
      <c r="B8" s="199">
        <v>44000500</v>
      </c>
      <c r="C8" s="203" t="s">
        <v>75</v>
      </c>
      <c r="D8" s="199" t="s">
        <v>152</v>
      </c>
      <c r="E8" s="200">
        <v>148</v>
      </c>
      <c r="F8" s="201"/>
      <c r="G8" s="196">
        <f t="shared" si="0"/>
        <v>0</v>
      </c>
    </row>
    <row r="9" spans="1:7" s="25" customFormat="1" ht="24" customHeight="1" x14ac:dyDescent="0.3">
      <c r="A9" s="199">
        <v>7</v>
      </c>
      <c r="B9" s="199">
        <v>44000600</v>
      </c>
      <c r="C9" s="203" t="s">
        <v>76</v>
      </c>
      <c r="D9" s="199" t="s">
        <v>77</v>
      </c>
      <c r="E9" s="200">
        <v>552</v>
      </c>
      <c r="F9" s="201"/>
      <c r="G9" s="196">
        <f t="shared" si="0"/>
        <v>0</v>
      </c>
    </row>
    <row r="10" spans="1:7" s="25" customFormat="1" ht="24" customHeight="1" x14ac:dyDescent="0.3">
      <c r="A10" s="199">
        <v>8</v>
      </c>
      <c r="B10" s="199" t="s">
        <v>67</v>
      </c>
      <c r="C10" s="203" t="s">
        <v>78</v>
      </c>
      <c r="D10" s="199" t="s">
        <v>72</v>
      </c>
      <c r="E10" s="200">
        <v>1211</v>
      </c>
      <c r="F10" s="201"/>
      <c r="G10" s="196">
        <f t="shared" si="0"/>
        <v>0</v>
      </c>
    </row>
    <row r="11" spans="1:7" s="25" customFormat="1" ht="24" customHeight="1" x14ac:dyDescent="0.3">
      <c r="A11" s="199">
        <v>9</v>
      </c>
      <c r="B11" s="199" t="s">
        <v>67</v>
      </c>
      <c r="C11" s="203" t="s">
        <v>79</v>
      </c>
      <c r="D11" s="199" t="s">
        <v>77</v>
      </c>
      <c r="E11" s="200">
        <v>814</v>
      </c>
      <c r="F11" s="201"/>
      <c r="G11" s="196">
        <f t="shared" si="0"/>
        <v>0</v>
      </c>
    </row>
    <row r="12" spans="1:7" s="25" customFormat="1" ht="24" customHeight="1" x14ac:dyDescent="0.3">
      <c r="A12" s="199">
        <v>10</v>
      </c>
      <c r="B12" s="199" t="s">
        <v>67</v>
      </c>
      <c r="C12" s="203" t="s">
        <v>80</v>
      </c>
      <c r="D12" s="199" t="s">
        <v>72</v>
      </c>
      <c r="E12" s="200">
        <v>214</v>
      </c>
      <c r="F12" s="201"/>
      <c r="G12" s="196">
        <f t="shared" si="0"/>
        <v>0</v>
      </c>
    </row>
    <row r="13" spans="1:7" s="25" customFormat="1" ht="24" customHeight="1" x14ac:dyDescent="0.3">
      <c r="A13" s="199">
        <v>11</v>
      </c>
      <c r="B13" s="199">
        <v>31101100</v>
      </c>
      <c r="C13" s="203" t="s">
        <v>81</v>
      </c>
      <c r="D13" s="199" t="s">
        <v>69</v>
      </c>
      <c r="E13" s="200">
        <v>291</v>
      </c>
      <c r="F13" s="201"/>
      <c r="G13" s="196">
        <f t="shared" si="0"/>
        <v>0</v>
      </c>
    </row>
    <row r="14" spans="1:7" s="25" customFormat="1" ht="24" customHeight="1" x14ac:dyDescent="0.3">
      <c r="A14" s="199">
        <v>12</v>
      </c>
      <c r="B14" s="199">
        <v>20800150</v>
      </c>
      <c r="C14" s="203" t="s">
        <v>82</v>
      </c>
      <c r="D14" s="199" t="s">
        <v>69</v>
      </c>
      <c r="E14" s="200">
        <v>187</v>
      </c>
      <c r="F14" s="201"/>
      <c r="G14" s="196">
        <f t="shared" si="0"/>
        <v>0</v>
      </c>
    </row>
    <row r="15" spans="1:7" s="25" customFormat="1" ht="24" customHeight="1" x14ac:dyDescent="0.3">
      <c r="A15" s="199">
        <v>13</v>
      </c>
      <c r="B15" s="199" t="s">
        <v>67</v>
      </c>
      <c r="C15" s="203" t="s">
        <v>153</v>
      </c>
      <c r="D15" s="199" t="s">
        <v>69</v>
      </c>
      <c r="E15" s="200">
        <v>0</v>
      </c>
      <c r="F15" s="201"/>
      <c r="G15" s="196">
        <f t="shared" si="0"/>
        <v>0</v>
      </c>
    </row>
    <row r="16" spans="1:7" s="25" customFormat="1" ht="24" customHeight="1" x14ac:dyDescent="0.3">
      <c r="A16" s="199">
        <v>14</v>
      </c>
      <c r="B16" s="199" t="s">
        <v>67</v>
      </c>
      <c r="C16" s="203" t="s">
        <v>154</v>
      </c>
      <c r="D16" s="199" t="s">
        <v>69</v>
      </c>
      <c r="E16" s="200">
        <v>0</v>
      </c>
      <c r="F16" s="201"/>
      <c r="G16" s="196">
        <f t="shared" si="0"/>
        <v>0</v>
      </c>
    </row>
    <row r="17" spans="1:7" s="25" customFormat="1" ht="24" customHeight="1" x14ac:dyDescent="0.3">
      <c r="A17" s="199">
        <v>15</v>
      </c>
      <c r="B17" s="199" t="s">
        <v>67</v>
      </c>
      <c r="C17" s="203" t="s">
        <v>83</v>
      </c>
      <c r="D17" s="199" t="s">
        <v>84</v>
      </c>
      <c r="E17" s="200">
        <v>80</v>
      </c>
      <c r="F17" s="201"/>
      <c r="G17" s="196">
        <f t="shared" si="0"/>
        <v>0</v>
      </c>
    </row>
    <row r="18" spans="1:7" s="25" customFormat="1" ht="24" customHeight="1" x14ac:dyDescent="0.3">
      <c r="A18" s="199">
        <v>16</v>
      </c>
      <c r="B18" s="199">
        <v>35300300</v>
      </c>
      <c r="C18" s="203" t="s">
        <v>85</v>
      </c>
      <c r="D18" s="199" t="s">
        <v>72</v>
      </c>
      <c r="E18" s="200">
        <v>11</v>
      </c>
      <c r="F18" s="201"/>
      <c r="G18" s="196">
        <f t="shared" si="0"/>
        <v>0</v>
      </c>
    </row>
    <row r="19" spans="1:7" s="25" customFormat="1" ht="24" customHeight="1" x14ac:dyDescent="0.3">
      <c r="A19" s="199">
        <v>17</v>
      </c>
      <c r="B19" s="199">
        <v>35300500</v>
      </c>
      <c r="C19" s="203" t="s">
        <v>155</v>
      </c>
      <c r="D19" s="199" t="s">
        <v>72</v>
      </c>
      <c r="E19" s="200">
        <v>3</v>
      </c>
      <c r="F19" s="201"/>
      <c r="G19" s="196">
        <f t="shared" si="0"/>
        <v>0</v>
      </c>
    </row>
    <row r="20" spans="1:7" s="25" customFormat="1" ht="24" customHeight="1" x14ac:dyDescent="0.3">
      <c r="A20" s="199">
        <v>18</v>
      </c>
      <c r="B20" s="199" t="s">
        <v>67</v>
      </c>
      <c r="C20" s="203" t="s">
        <v>86</v>
      </c>
      <c r="D20" s="199" t="s">
        <v>72</v>
      </c>
      <c r="E20" s="200">
        <v>28</v>
      </c>
      <c r="F20" s="201"/>
      <c r="G20" s="196">
        <f t="shared" si="0"/>
        <v>0</v>
      </c>
    </row>
    <row r="21" spans="1:7" s="25" customFormat="1" ht="24" customHeight="1" x14ac:dyDescent="0.3">
      <c r="A21" s="199">
        <v>19</v>
      </c>
      <c r="B21" s="199" t="s">
        <v>67</v>
      </c>
      <c r="C21" s="203" t="s">
        <v>156</v>
      </c>
      <c r="D21" s="199" t="s">
        <v>72</v>
      </c>
      <c r="E21" s="200">
        <v>6</v>
      </c>
      <c r="F21" s="201"/>
      <c r="G21" s="196">
        <f t="shared" si="0"/>
        <v>0</v>
      </c>
    </row>
    <row r="22" spans="1:7" s="25" customFormat="1" ht="24" customHeight="1" x14ac:dyDescent="0.3">
      <c r="A22" s="199">
        <v>20</v>
      </c>
      <c r="B22" s="199" t="s">
        <v>67</v>
      </c>
      <c r="C22" s="203" t="s">
        <v>87</v>
      </c>
      <c r="D22" s="199" t="s">
        <v>72</v>
      </c>
      <c r="E22" s="200">
        <v>1211</v>
      </c>
      <c r="F22" s="201"/>
      <c r="G22" s="196">
        <f t="shared" si="0"/>
        <v>0</v>
      </c>
    </row>
    <row r="23" spans="1:7" s="25" customFormat="1" ht="24" customHeight="1" x14ac:dyDescent="0.3">
      <c r="A23" s="199">
        <v>21</v>
      </c>
      <c r="B23" s="199" t="s">
        <v>67</v>
      </c>
      <c r="C23" s="203" t="s">
        <v>88</v>
      </c>
      <c r="D23" s="199" t="s">
        <v>72</v>
      </c>
      <c r="E23" s="200">
        <v>67</v>
      </c>
      <c r="F23" s="201"/>
      <c r="G23" s="196">
        <f t="shared" si="0"/>
        <v>0</v>
      </c>
    </row>
    <row r="24" spans="1:7" s="25" customFormat="1" ht="24" customHeight="1" x14ac:dyDescent="0.3">
      <c r="A24" s="199">
        <v>22</v>
      </c>
      <c r="B24" s="199" t="s">
        <v>67</v>
      </c>
      <c r="C24" s="203" t="s">
        <v>89</v>
      </c>
      <c r="D24" s="199" t="s">
        <v>77</v>
      </c>
      <c r="E24" s="200">
        <v>814</v>
      </c>
      <c r="F24" s="201"/>
      <c r="G24" s="196">
        <f t="shared" si="0"/>
        <v>0</v>
      </c>
    </row>
    <row r="25" spans="1:7" s="25" customFormat="1" ht="24" customHeight="1" x14ac:dyDescent="0.3">
      <c r="A25" s="199">
        <v>23</v>
      </c>
      <c r="B25" s="199" t="s">
        <v>67</v>
      </c>
      <c r="C25" s="203" t="s">
        <v>90</v>
      </c>
      <c r="D25" s="199" t="s">
        <v>77</v>
      </c>
      <c r="E25" s="200">
        <v>416</v>
      </c>
      <c r="F25" s="201"/>
      <c r="G25" s="196">
        <f t="shared" si="0"/>
        <v>0</v>
      </c>
    </row>
    <row r="26" spans="1:7" s="25" customFormat="1" ht="24" customHeight="1" x14ac:dyDescent="0.3">
      <c r="A26" s="199">
        <v>24</v>
      </c>
      <c r="B26" s="199" t="s">
        <v>67</v>
      </c>
      <c r="C26" s="203" t="s">
        <v>91</v>
      </c>
      <c r="D26" s="199" t="s">
        <v>77</v>
      </c>
      <c r="E26" s="200">
        <v>308</v>
      </c>
      <c r="F26" s="201"/>
      <c r="G26" s="196">
        <f t="shared" si="0"/>
        <v>0</v>
      </c>
    </row>
    <row r="27" spans="1:7" s="25" customFormat="1" ht="24" customHeight="1" x14ac:dyDescent="0.3">
      <c r="A27" s="199">
        <v>25</v>
      </c>
      <c r="B27" s="199" t="s">
        <v>67</v>
      </c>
      <c r="C27" s="203" t="s">
        <v>92</v>
      </c>
      <c r="D27" s="199" t="s">
        <v>77</v>
      </c>
      <c r="E27" s="200">
        <v>244</v>
      </c>
      <c r="F27" s="201"/>
      <c r="G27" s="196">
        <f t="shared" si="0"/>
        <v>0</v>
      </c>
    </row>
    <row r="28" spans="1:7" s="25" customFormat="1" ht="24" customHeight="1" x14ac:dyDescent="0.3">
      <c r="A28" s="199">
        <v>26</v>
      </c>
      <c r="B28" s="199" t="s">
        <v>67</v>
      </c>
      <c r="C28" s="203" t="s">
        <v>93</v>
      </c>
      <c r="D28" s="199" t="s">
        <v>77</v>
      </c>
      <c r="E28" s="200">
        <v>0</v>
      </c>
      <c r="F28" s="201"/>
      <c r="G28" s="196">
        <f t="shared" si="0"/>
        <v>0</v>
      </c>
    </row>
    <row r="29" spans="1:7" s="25" customFormat="1" ht="24" customHeight="1" x14ac:dyDescent="0.3">
      <c r="A29" s="199">
        <v>27</v>
      </c>
      <c r="B29" s="199" t="s">
        <v>67</v>
      </c>
      <c r="C29" s="203" t="s">
        <v>94</v>
      </c>
      <c r="D29" s="199" t="s">
        <v>95</v>
      </c>
      <c r="E29" s="200">
        <v>223</v>
      </c>
      <c r="F29" s="201"/>
      <c r="G29" s="196">
        <f t="shared" si="0"/>
        <v>0</v>
      </c>
    </row>
    <row r="30" spans="1:7" s="25" customFormat="1" ht="24" customHeight="1" x14ac:dyDescent="0.3">
      <c r="A30" s="199">
        <v>28</v>
      </c>
      <c r="B30" s="199" t="s">
        <v>67</v>
      </c>
      <c r="C30" s="203" t="s">
        <v>157</v>
      </c>
      <c r="D30" s="199" t="s">
        <v>77</v>
      </c>
      <c r="E30" s="200">
        <v>0</v>
      </c>
      <c r="F30" s="201"/>
      <c r="G30" s="196">
        <f t="shared" si="0"/>
        <v>0</v>
      </c>
    </row>
    <row r="31" spans="1:7" s="25" customFormat="1" ht="24" customHeight="1" x14ac:dyDescent="0.3">
      <c r="A31" s="199">
        <v>29</v>
      </c>
      <c r="B31" s="199" t="s">
        <v>67</v>
      </c>
      <c r="C31" s="203" t="s">
        <v>158</v>
      </c>
      <c r="D31" s="199" t="s">
        <v>77</v>
      </c>
      <c r="E31" s="200">
        <v>0</v>
      </c>
      <c r="F31" s="201"/>
      <c r="G31" s="196">
        <f t="shared" si="0"/>
        <v>0</v>
      </c>
    </row>
    <row r="32" spans="1:7" s="25" customFormat="1" ht="24" customHeight="1" x14ac:dyDescent="0.3">
      <c r="A32" s="199">
        <v>30</v>
      </c>
      <c r="B32" s="199">
        <v>40600290</v>
      </c>
      <c r="C32" s="203" t="s">
        <v>96</v>
      </c>
      <c r="D32" s="199" t="s">
        <v>97</v>
      </c>
      <c r="E32" s="200">
        <v>115</v>
      </c>
      <c r="F32" s="201"/>
      <c r="G32" s="196">
        <f t="shared" si="0"/>
        <v>0</v>
      </c>
    </row>
    <row r="33" spans="1:7" s="25" customFormat="1" ht="24" customHeight="1" x14ac:dyDescent="0.3">
      <c r="A33" s="199">
        <v>31</v>
      </c>
      <c r="B33" s="199" t="s">
        <v>67</v>
      </c>
      <c r="C33" s="203" t="s">
        <v>98</v>
      </c>
      <c r="D33" s="199" t="s">
        <v>84</v>
      </c>
      <c r="E33" s="200">
        <v>18</v>
      </c>
      <c r="F33" s="201"/>
      <c r="G33" s="196">
        <f t="shared" si="0"/>
        <v>0</v>
      </c>
    </row>
    <row r="34" spans="1:7" s="25" customFormat="1" ht="24" customHeight="1" x14ac:dyDescent="0.3">
      <c r="A34" s="199">
        <v>32</v>
      </c>
      <c r="B34" s="199">
        <v>40604062</v>
      </c>
      <c r="C34" s="203" t="s">
        <v>99</v>
      </c>
      <c r="D34" s="199" t="s">
        <v>84</v>
      </c>
      <c r="E34" s="200">
        <v>0</v>
      </c>
      <c r="F34" s="201"/>
      <c r="G34" s="196">
        <f t="shared" si="0"/>
        <v>0</v>
      </c>
    </row>
    <row r="35" spans="1:7" s="25" customFormat="1" ht="24" customHeight="1" x14ac:dyDescent="0.3">
      <c r="A35" s="199">
        <v>33</v>
      </c>
      <c r="B35" s="199" t="s">
        <v>67</v>
      </c>
      <c r="C35" s="203" t="s">
        <v>100</v>
      </c>
      <c r="D35" s="199" t="s">
        <v>84</v>
      </c>
      <c r="E35" s="200">
        <v>11</v>
      </c>
      <c r="F35" s="201"/>
      <c r="G35" s="196">
        <f t="shared" si="0"/>
        <v>0</v>
      </c>
    </row>
    <row r="36" spans="1:7" s="25" customFormat="1" ht="24" customHeight="1" x14ac:dyDescent="0.3">
      <c r="A36" s="199">
        <v>34</v>
      </c>
      <c r="B36" s="199" t="s">
        <v>67</v>
      </c>
      <c r="C36" s="203" t="s">
        <v>159</v>
      </c>
      <c r="D36" s="199" t="s">
        <v>84</v>
      </c>
      <c r="E36" s="200">
        <v>1</v>
      </c>
      <c r="F36" s="201"/>
      <c r="G36" s="196">
        <f t="shared" si="0"/>
        <v>0</v>
      </c>
    </row>
    <row r="37" spans="1:7" s="25" customFormat="1" ht="24" customHeight="1" x14ac:dyDescent="0.3">
      <c r="A37" s="199">
        <v>35</v>
      </c>
      <c r="B37" s="199">
        <v>60600605</v>
      </c>
      <c r="C37" s="203" t="s">
        <v>101</v>
      </c>
      <c r="D37" s="199" t="s">
        <v>152</v>
      </c>
      <c r="E37" s="200">
        <v>178</v>
      </c>
      <c r="F37" s="201"/>
      <c r="G37" s="196">
        <f t="shared" si="0"/>
        <v>0</v>
      </c>
    </row>
    <row r="38" spans="1:7" s="25" customFormat="1" ht="24" customHeight="1" x14ac:dyDescent="0.3">
      <c r="A38" s="199">
        <v>36</v>
      </c>
      <c r="B38" s="199" t="s">
        <v>67</v>
      </c>
      <c r="C38" s="203" t="s">
        <v>102</v>
      </c>
      <c r="D38" s="199" t="s">
        <v>152</v>
      </c>
      <c r="E38" s="200">
        <v>112</v>
      </c>
      <c r="F38" s="201"/>
      <c r="G38" s="196">
        <f t="shared" si="0"/>
        <v>0</v>
      </c>
    </row>
    <row r="39" spans="1:7" s="25" customFormat="1" ht="24" customHeight="1" x14ac:dyDescent="0.3">
      <c r="A39" s="199">
        <v>37</v>
      </c>
      <c r="B39" s="199" t="s">
        <v>67</v>
      </c>
      <c r="C39" s="203" t="s">
        <v>103</v>
      </c>
      <c r="D39" s="199" t="s">
        <v>152</v>
      </c>
      <c r="E39" s="200">
        <v>36</v>
      </c>
      <c r="F39" s="201"/>
      <c r="G39" s="196">
        <f t="shared" si="0"/>
        <v>0</v>
      </c>
    </row>
    <row r="40" spans="1:7" s="25" customFormat="1" ht="24" customHeight="1" x14ac:dyDescent="0.3">
      <c r="A40" s="199">
        <v>38</v>
      </c>
      <c r="B40" s="199" t="s">
        <v>67</v>
      </c>
      <c r="C40" s="203" t="s">
        <v>104</v>
      </c>
      <c r="D40" s="199" t="s">
        <v>95</v>
      </c>
      <c r="E40" s="200">
        <v>1</v>
      </c>
      <c r="F40" s="201"/>
      <c r="G40" s="196">
        <f t="shared" si="0"/>
        <v>0</v>
      </c>
    </row>
    <row r="41" spans="1:7" s="25" customFormat="1" ht="24" customHeight="1" x14ac:dyDescent="0.3">
      <c r="A41" s="199">
        <v>39</v>
      </c>
      <c r="B41" s="199" t="s">
        <v>67</v>
      </c>
      <c r="C41" s="203" t="s">
        <v>105</v>
      </c>
      <c r="D41" s="199" t="s">
        <v>95</v>
      </c>
      <c r="E41" s="200">
        <v>1</v>
      </c>
      <c r="F41" s="201"/>
      <c r="G41" s="196">
        <f t="shared" si="0"/>
        <v>0</v>
      </c>
    </row>
    <row r="42" spans="1:7" s="25" customFormat="1" ht="24" customHeight="1" x14ac:dyDescent="0.3">
      <c r="A42" s="199">
        <v>40</v>
      </c>
      <c r="B42" s="199" t="s">
        <v>67</v>
      </c>
      <c r="C42" s="203" t="s">
        <v>106</v>
      </c>
      <c r="D42" s="199" t="s">
        <v>95</v>
      </c>
      <c r="E42" s="200">
        <v>5</v>
      </c>
      <c r="F42" s="201"/>
      <c r="G42" s="196">
        <f t="shared" si="0"/>
        <v>0</v>
      </c>
    </row>
    <row r="43" spans="1:7" s="25" customFormat="1" ht="24" customHeight="1" x14ac:dyDescent="0.3">
      <c r="A43" s="199">
        <v>41</v>
      </c>
      <c r="B43" s="199" t="s">
        <v>67</v>
      </c>
      <c r="C43" s="203" t="s">
        <v>107</v>
      </c>
      <c r="D43" s="199" t="s">
        <v>95</v>
      </c>
      <c r="E43" s="200">
        <v>2</v>
      </c>
      <c r="F43" s="201"/>
      <c r="G43" s="196">
        <f t="shared" si="0"/>
        <v>0</v>
      </c>
    </row>
    <row r="44" spans="1:7" s="25" customFormat="1" ht="24" customHeight="1" x14ac:dyDescent="0.3">
      <c r="A44" s="199">
        <v>42</v>
      </c>
      <c r="B44" s="199" t="s">
        <v>67</v>
      </c>
      <c r="C44" s="203" t="s">
        <v>108</v>
      </c>
      <c r="D44" s="199" t="s">
        <v>95</v>
      </c>
      <c r="E44" s="200">
        <v>2</v>
      </c>
      <c r="F44" s="201"/>
      <c r="G44" s="196">
        <f t="shared" si="0"/>
        <v>0</v>
      </c>
    </row>
    <row r="45" spans="1:7" s="25" customFormat="1" ht="24" customHeight="1" x14ac:dyDescent="0.3">
      <c r="A45" s="199">
        <v>43</v>
      </c>
      <c r="B45" s="199" t="s">
        <v>67</v>
      </c>
      <c r="C45" s="203" t="s">
        <v>115</v>
      </c>
      <c r="D45" s="199" t="s">
        <v>152</v>
      </c>
      <c r="E45" s="200">
        <v>316</v>
      </c>
      <c r="F45" s="201"/>
      <c r="G45" s="196">
        <f t="shared" si="0"/>
        <v>0</v>
      </c>
    </row>
    <row r="46" spans="1:7" s="25" customFormat="1" ht="24" customHeight="1" x14ac:dyDescent="0.3">
      <c r="A46" s="199">
        <v>44</v>
      </c>
      <c r="B46" s="199" t="s">
        <v>67</v>
      </c>
      <c r="C46" s="203" t="s">
        <v>114</v>
      </c>
      <c r="D46" s="199" t="s">
        <v>152</v>
      </c>
      <c r="E46" s="200">
        <v>23</v>
      </c>
      <c r="F46" s="201"/>
      <c r="G46" s="196">
        <f t="shared" si="0"/>
        <v>0</v>
      </c>
    </row>
    <row r="47" spans="1:7" s="25" customFormat="1" ht="24" customHeight="1" x14ac:dyDescent="0.3">
      <c r="A47" s="205">
        <v>45</v>
      </c>
      <c r="B47" s="205" t="s">
        <v>67</v>
      </c>
      <c r="C47" s="207" t="s">
        <v>116</v>
      </c>
      <c r="D47" s="205" t="s">
        <v>152</v>
      </c>
      <c r="E47" s="200">
        <v>0</v>
      </c>
      <c r="F47" s="201"/>
      <c r="G47" s="196">
        <f t="shared" si="0"/>
        <v>0</v>
      </c>
    </row>
    <row r="48" spans="1:7" s="25" customFormat="1" ht="24" customHeight="1" x14ac:dyDescent="0.3">
      <c r="A48" s="205">
        <v>46</v>
      </c>
      <c r="B48" s="205" t="s">
        <v>67</v>
      </c>
      <c r="C48" s="207" t="s">
        <v>160</v>
      </c>
      <c r="D48" s="205" t="s">
        <v>152</v>
      </c>
      <c r="E48" s="200">
        <v>155</v>
      </c>
      <c r="F48" s="201"/>
      <c r="G48" s="196">
        <f t="shared" si="0"/>
        <v>0</v>
      </c>
    </row>
    <row r="49" spans="1:7" s="25" customFormat="1" ht="24" customHeight="1" x14ac:dyDescent="0.3">
      <c r="A49" s="205">
        <v>47</v>
      </c>
      <c r="B49" s="205" t="s">
        <v>67</v>
      </c>
      <c r="C49" s="207" t="s">
        <v>117</v>
      </c>
      <c r="D49" s="205" t="s">
        <v>152</v>
      </c>
      <c r="E49" s="200">
        <v>0</v>
      </c>
      <c r="F49" s="201"/>
      <c r="G49" s="196">
        <f t="shared" si="0"/>
        <v>0</v>
      </c>
    </row>
    <row r="50" spans="1:7" s="25" customFormat="1" ht="24" customHeight="1" x14ac:dyDescent="0.3">
      <c r="A50" s="205">
        <v>48</v>
      </c>
      <c r="B50" s="205" t="s">
        <v>67</v>
      </c>
      <c r="C50" s="207" t="s">
        <v>161</v>
      </c>
      <c r="D50" s="205" t="s">
        <v>95</v>
      </c>
      <c r="E50" s="200">
        <v>0</v>
      </c>
      <c r="F50" s="201"/>
      <c r="G50" s="196">
        <f t="shared" si="0"/>
        <v>0</v>
      </c>
    </row>
    <row r="51" spans="1:7" s="25" customFormat="1" ht="24" customHeight="1" x14ac:dyDescent="0.3">
      <c r="A51" s="205">
        <v>49</v>
      </c>
      <c r="B51" s="205" t="s">
        <v>67</v>
      </c>
      <c r="C51" s="207" t="s">
        <v>109</v>
      </c>
      <c r="D51" s="205" t="s">
        <v>152</v>
      </c>
      <c r="E51" s="200">
        <v>1</v>
      </c>
      <c r="F51" s="201"/>
      <c r="G51" s="196">
        <f t="shared" si="0"/>
        <v>0</v>
      </c>
    </row>
    <row r="52" spans="1:7" s="25" customFormat="1" ht="24" customHeight="1" x14ac:dyDescent="0.3">
      <c r="A52" s="205">
        <v>50</v>
      </c>
      <c r="B52" s="205" t="s">
        <v>67</v>
      </c>
      <c r="C52" s="207" t="s">
        <v>162</v>
      </c>
      <c r="D52" s="205" t="s">
        <v>95</v>
      </c>
      <c r="E52" s="200">
        <v>0</v>
      </c>
      <c r="F52" s="201"/>
      <c r="G52" s="196">
        <f t="shared" ref="G52:G60" si="1">SUM(E52*F52)</f>
        <v>0</v>
      </c>
    </row>
    <row r="53" spans="1:7" s="25" customFormat="1" ht="24" customHeight="1" x14ac:dyDescent="0.3">
      <c r="A53" s="205">
        <v>51</v>
      </c>
      <c r="B53" s="205">
        <v>60100085</v>
      </c>
      <c r="C53" s="207" t="s">
        <v>163</v>
      </c>
      <c r="D53" s="205" t="s">
        <v>72</v>
      </c>
      <c r="E53" s="200">
        <v>5</v>
      </c>
      <c r="F53" s="201"/>
      <c r="G53" s="196">
        <f t="shared" si="1"/>
        <v>0</v>
      </c>
    </row>
    <row r="54" spans="1:7" s="25" customFormat="1" ht="24" customHeight="1" x14ac:dyDescent="0.3">
      <c r="A54" s="205">
        <v>52</v>
      </c>
      <c r="B54" s="205" t="s">
        <v>67</v>
      </c>
      <c r="C54" s="207" t="s">
        <v>110</v>
      </c>
      <c r="D54" s="205" t="s">
        <v>69</v>
      </c>
      <c r="E54" s="200">
        <v>0</v>
      </c>
      <c r="F54" s="201"/>
      <c r="G54" s="196">
        <f t="shared" si="1"/>
        <v>0</v>
      </c>
    </row>
    <row r="55" spans="1:7" s="25" customFormat="1" ht="24" customHeight="1" x14ac:dyDescent="0.3">
      <c r="A55" s="205">
        <v>53</v>
      </c>
      <c r="B55" s="205" t="s">
        <v>67</v>
      </c>
      <c r="C55" s="207" t="s">
        <v>164</v>
      </c>
      <c r="D55" s="205" t="s">
        <v>152</v>
      </c>
      <c r="E55" s="200">
        <v>20</v>
      </c>
      <c r="F55" s="201"/>
      <c r="G55" s="196">
        <f t="shared" si="1"/>
        <v>0</v>
      </c>
    </row>
    <row r="56" spans="1:7" s="25" customFormat="1" ht="24" customHeight="1" x14ac:dyDescent="0.3">
      <c r="A56" s="205">
        <v>54</v>
      </c>
      <c r="B56" s="205" t="s">
        <v>67</v>
      </c>
      <c r="C56" s="207" t="s">
        <v>111</v>
      </c>
      <c r="D56" s="205" t="s">
        <v>72</v>
      </c>
      <c r="E56" s="200">
        <v>64</v>
      </c>
      <c r="F56" s="201"/>
      <c r="G56" s="196">
        <f t="shared" si="1"/>
        <v>0</v>
      </c>
    </row>
    <row r="57" spans="1:7" s="25" customFormat="1" ht="24" customHeight="1" x14ac:dyDescent="0.3">
      <c r="A57" s="205">
        <v>55</v>
      </c>
      <c r="B57" s="205" t="s">
        <v>67</v>
      </c>
      <c r="C57" s="207" t="s">
        <v>112</v>
      </c>
      <c r="D57" s="205" t="s">
        <v>77</v>
      </c>
      <c r="E57" s="200">
        <v>5</v>
      </c>
      <c r="F57" s="201"/>
      <c r="G57" s="196">
        <f t="shared" si="1"/>
        <v>0</v>
      </c>
    </row>
    <row r="58" spans="1:7" s="25" customFormat="1" ht="24" customHeight="1" x14ac:dyDescent="0.3">
      <c r="A58" s="205">
        <v>56</v>
      </c>
      <c r="B58" s="205" t="s">
        <v>67</v>
      </c>
      <c r="C58" s="207" t="s">
        <v>113</v>
      </c>
      <c r="D58" s="205" t="s">
        <v>95</v>
      </c>
      <c r="E58" s="200">
        <v>0</v>
      </c>
      <c r="F58" s="201"/>
      <c r="G58" s="196">
        <f t="shared" si="1"/>
        <v>0</v>
      </c>
    </row>
    <row r="59" spans="1:7" s="25" customFormat="1" ht="24" customHeight="1" x14ac:dyDescent="0.3">
      <c r="A59" s="205">
        <v>57</v>
      </c>
      <c r="B59" s="205" t="s">
        <v>165</v>
      </c>
      <c r="C59" s="207" t="s">
        <v>166</v>
      </c>
      <c r="D59" s="205" t="s">
        <v>77</v>
      </c>
      <c r="E59" s="200">
        <v>1</v>
      </c>
      <c r="F59" s="201"/>
      <c r="G59" s="196">
        <f t="shared" si="1"/>
        <v>0</v>
      </c>
    </row>
    <row r="60" spans="1:7" s="25" customFormat="1" ht="24" customHeight="1" x14ac:dyDescent="0.3">
      <c r="A60" s="205">
        <v>58</v>
      </c>
      <c r="B60" s="205" t="s">
        <v>167</v>
      </c>
      <c r="C60" s="207" t="s">
        <v>168</v>
      </c>
      <c r="D60" s="205" t="s">
        <v>169</v>
      </c>
      <c r="E60" s="200">
        <v>1</v>
      </c>
      <c r="F60" s="201"/>
      <c r="G60" s="196">
        <f t="shared" si="1"/>
        <v>0</v>
      </c>
    </row>
    <row r="61" spans="1:7" s="25" customFormat="1" ht="24" customHeight="1" thickBot="1" x14ac:dyDescent="0.35">
      <c r="A61" s="194">
        <v>59</v>
      </c>
      <c r="B61" s="219" t="s">
        <v>151</v>
      </c>
      <c r="C61" s="219"/>
      <c r="D61" s="219"/>
      <c r="E61" s="219"/>
      <c r="F61" s="219"/>
      <c r="G61" s="215">
        <f>SUM(G3:G60)</f>
        <v>0</v>
      </c>
    </row>
    <row r="62" spans="1:7" s="25" customFormat="1" ht="24" customHeight="1" x14ac:dyDescent="0.3">
      <c r="A62" s="41"/>
      <c r="B62" s="41"/>
      <c r="C62" s="42"/>
      <c r="D62" s="41"/>
      <c r="E62" s="41"/>
      <c r="F62" s="41"/>
      <c r="G62" s="41"/>
    </row>
    <row r="63" spans="1:7" s="25" customFormat="1" ht="24" customHeight="1" x14ac:dyDescent="0.3">
      <c r="A63" s="41"/>
      <c r="B63" s="41"/>
      <c r="C63" s="42"/>
      <c r="D63" s="41"/>
      <c r="E63" s="41"/>
      <c r="F63" s="41"/>
      <c r="G63" s="41"/>
    </row>
    <row r="64" spans="1:7" s="25" customFormat="1" ht="24" customHeight="1" x14ac:dyDescent="0.3">
      <c r="A64" s="26"/>
      <c r="B64" s="26"/>
      <c r="C64" s="27"/>
      <c r="D64" s="26"/>
      <c r="E64" s="26"/>
      <c r="F64" s="26"/>
      <c r="G64" s="26"/>
    </row>
    <row r="65" spans="1:7" s="25" customFormat="1" ht="24" customHeight="1" x14ac:dyDescent="0.3">
      <c r="A65" s="26"/>
      <c r="B65" s="26"/>
      <c r="C65" s="27"/>
      <c r="D65" s="26"/>
      <c r="E65" s="26"/>
      <c r="F65" s="26"/>
      <c r="G65" s="26"/>
    </row>
    <row r="66" spans="1:7" s="25" customFormat="1" ht="24" customHeight="1" x14ac:dyDescent="0.3">
      <c r="A66" s="26"/>
      <c r="B66" s="26"/>
      <c r="C66" s="27"/>
      <c r="D66" s="26"/>
      <c r="E66" s="26"/>
      <c r="F66" s="26"/>
      <c r="G66" s="26"/>
    </row>
    <row r="67" spans="1:7" s="25" customFormat="1" ht="24" customHeight="1" x14ac:dyDescent="0.3">
      <c r="A67" s="26"/>
      <c r="B67" s="26"/>
      <c r="C67" s="27"/>
      <c r="D67" s="26"/>
      <c r="E67" s="26"/>
      <c r="F67" s="26"/>
      <c r="G67" s="26"/>
    </row>
    <row r="68" spans="1:7" s="25" customFormat="1" ht="24" customHeight="1" x14ac:dyDescent="0.3">
      <c r="A68" s="26"/>
      <c r="B68" s="26"/>
      <c r="C68" s="27"/>
      <c r="D68" s="26"/>
      <c r="E68" s="26"/>
      <c r="F68" s="26"/>
      <c r="G68" s="26"/>
    </row>
    <row r="69" spans="1:7" s="25" customFormat="1" ht="24" customHeight="1" x14ac:dyDescent="0.3">
      <c r="A69" s="26"/>
      <c r="B69" s="26"/>
      <c r="C69" s="27"/>
      <c r="D69" s="26"/>
      <c r="E69" s="26"/>
      <c r="F69" s="26"/>
      <c r="G69" s="26"/>
    </row>
    <row r="70" spans="1:7" ht="24" customHeight="1" x14ac:dyDescent="0.3"/>
  </sheetData>
  <sheetProtection algorithmName="SHA-512" hashValue="9uLdEMyc3VggZKzr2PTBykuFzAH+nBeYf55JG6KnApTGxITH3OwpS91ciztyi24NzO9KqFK3ah7V+60X1Ge0OQ==" saltValue="V0gaOQL79xG3lNBgKnXSCQ==" spinCount="100000" sheet="1" selectLockedCells="1"/>
  <mergeCells count="2">
    <mergeCell ref="A1:G1"/>
    <mergeCell ref="B61:F61"/>
  </mergeCells>
  <pageMargins left="0.7" right="0.7" top="0.75" bottom="0.75" header="0.3" footer="0.3"/>
  <pageSetup scale="60" fitToWidth="0"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Master Bid Tab</vt:lpstr>
      <vt:lpstr>Award Criteria Figure</vt:lpstr>
      <vt:lpstr>22941 BERENICE</vt:lpstr>
      <vt:lpstr>22942 LOCKWOOD</vt:lpstr>
      <vt:lpstr>22943 WAVELAND</vt:lpstr>
      <vt:lpstr>22944 GLENLAKE</vt:lpstr>
      <vt:lpstr>22945 WELLINGTON</vt:lpstr>
      <vt:lpstr>22946 BRYN MAWR</vt:lpstr>
      <vt:lpstr>22947 ROGERS</vt:lpstr>
      <vt:lpstr>'22941 BERENICE'!Print_Area</vt:lpstr>
      <vt:lpstr>'22942 LOCKWOOD'!Print_Area</vt:lpstr>
      <vt:lpstr>'22943 WAVELAND'!Print_Area</vt:lpstr>
      <vt:lpstr>'22944 GLENLAKE'!Print_Area</vt:lpstr>
      <vt:lpstr>'22945 WELLINGTON'!Print_Area</vt:lpstr>
      <vt:lpstr>'22946 BRYN MAWR'!Print_Area</vt:lpstr>
      <vt:lpstr>'22947 ROGERS'!Print_Area</vt:lpstr>
      <vt:lpstr>'Award Criteria Figure'!Print_Area</vt:lpstr>
      <vt:lpstr>'Master Bid Tab'!Print_Area</vt:lpstr>
      <vt:lpstr>'22941 BERENICE'!Print_Titles</vt:lpstr>
      <vt:lpstr>'22942 LOCKWOOD'!Print_Titles</vt:lpstr>
      <vt:lpstr>'22943 WAVELAND'!Print_Titles</vt:lpstr>
      <vt:lpstr>'22944 GLENLAKE'!Print_Titles</vt:lpstr>
      <vt:lpstr>'22945 WELLINGTON'!Print_Titles</vt:lpstr>
      <vt:lpstr>'22946 BRYN MAWR'!Print_Titles</vt:lpstr>
      <vt:lpstr>'22947 ROGERS'!Print_Titles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Patricia Montenegro</cp:lastModifiedBy>
  <cp:lastPrinted>2025-03-26T17:27:08Z</cp:lastPrinted>
  <dcterms:created xsi:type="dcterms:W3CDTF">2018-01-03T19:56:21Z</dcterms:created>
  <dcterms:modified xsi:type="dcterms:W3CDTF">2026-07-02T20:33:18Z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1c48e8c-fe93-4970-9765-7c7bc62c70a7_Enabled">
    <vt:lpwstr>true</vt:lpwstr>
  </property>
  <property fmtid="{D5CDD505-2E9C-101B-9397-08002B2CF9AE}" pid="3" name="MSIP_Label_31c48e8c-fe93-4970-9765-7c7bc62c70a7_SetDate">
    <vt:lpwstr>2026-06-09T18:24:10Z</vt:lpwstr>
  </property>
  <property fmtid="{D5CDD505-2E9C-101B-9397-08002B2CF9AE}" pid="4" name="MSIP_Label_31c48e8c-fe93-4970-9765-7c7bc62c70a7_Method">
    <vt:lpwstr>Standard</vt:lpwstr>
  </property>
  <property fmtid="{D5CDD505-2E9C-101B-9397-08002B2CF9AE}" pid="5" name="MSIP_Label_31c48e8c-fe93-4970-9765-7c7bc62c70a7_Name">
    <vt:lpwstr>Restricted Information</vt:lpwstr>
  </property>
  <property fmtid="{D5CDD505-2E9C-101B-9397-08002B2CF9AE}" pid="6" name="MSIP_Label_31c48e8c-fe93-4970-9765-7c7bc62c70a7_SiteId">
    <vt:lpwstr>9dc52787-5b1b-4754-92c8-64baeec1280a</vt:lpwstr>
  </property>
  <property fmtid="{D5CDD505-2E9C-101B-9397-08002B2CF9AE}" pid="7" name="MSIP_Label_31c48e8c-fe93-4970-9765-7c7bc62c70a7_ActionId">
    <vt:lpwstr>d7ac769e-3a30-464a-8ee2-8a0d2be3419e</vt:lpwstr>
  </property>
  <property fmtid="{D5CDD505-2E9C-101B-9397-08002B2CF9AE}" pid="8" name="MSIP_Label_31c48e8c-fe93-4970-9765-7c7bc62c70a7_ContentBits">
    <vt:lpwstr>0</vt:lpwstr>
  </property>
  <property fmtid="{D5CDD505-2E9C-101B-9397-08002B2CF9AE}" pid="9" name="MSIP_Label_31c48e8c-fe93-4970-9765-7c7bc62c70a7_Tag">
    <vt:lpwstr>10, 3, 0, 1</vt:lpwstr>
  </property>
</Properties>
</file>