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Q:\Chicago Department of Transportation\Alleys\Package 10\Construction\08_Addenda\Addendum No. 2\"/>
    </mc:Choice>
  </mc:AlternateContent>
  <xr:revisionPtr revIDLastSave="0" documentId="13_ncr:1_{F5E9B34C-FD7D-4578-8CDF-051E693D8788}" xr6:coauthVersionLast="47" xr6:coauthVersionMax="47" xr10:uidLastSave="{00000000-0000-0000-0000-000000000000}"/>
  <bookViews>
    <workbookView xWindow="28680" yWindow="-120" windowWidth="29040" windowHeight="15720" xr2:uid="{00000000-000D-0000-FFFF-FFFF00000000}"/>
  </bookViews>
  <sheets>
    <sheet name="Master Bid Tab" sheetId="1" r:id="rId1"/>
    <sheet name="Award Criteria Figure" sheetId="5" r:id="rId2"/>
    <sheet name="22961 E. 79TH STREET" sheetId="9" r:id="rId3"/>
    <sheet name="22962 E. 95TH STREET" sheetId="14" r:id="rId4"/>
    <sheet name="22963 E. 73RD STREET" sheetId="15" r:id="rId5"/>
    <sheet name="22964 E. 108TH STREET" sheetId="16" r:id="rId6"/>
  </sheets>
  <externalReferences>
    <externalReference r:id="rId7"/>
    <externalReference r:id="rId8"/>
  </externalReferences>
  <definedNames>
    <definedName name="_xlnm.Print_Area" localSheetId="2">'22961 E. 79TH STREET'!$A$1:$G$57</definedName>
    <definedName name="_xlnm.Print_Area" localSheetId="3">'22962 E. 95TH STREET'!$A$1:$G$57</definedName>
    <definedName name="_xlnm.Print_Area" localSheetId="4">'22963 E. 73RD STREET'!$A$1:$G$57</definedName>
    <definedName name="_xlnm.Print_Area" localSheetId="5">'22964 E. 108TH STREET'!$A$1:$G$57</definedName>
    <definedName name="_xlnm.Print_Area" localSheetId="1">'Award Criteria Figure'!$A$1:$C$48</definedName>
    <definedName name="_xlnm.Print_Area" localSheetId="0">'Master Bid Tab'!$A$1:$D$53</definedName>
    <definedName name="_xlnm.Print_Titles" localSheetId="2">'22961 E. 79TH STREET'!$2:$2</definedName>
    <definedName name="_xlnm.Print_Titles" localSheetId="3">'22962 E. 95TH STREET'!$2:$2</definedName>
    <definedName name="_xlnm.Print_Titles" localSheetId="4">'22963 E. 73RD STREET'!$2:$2</definedName>
    <definedName name="_xlnm.Print_Titles" localSheetId="5">'22964 E. 108TH STREET'!$2:$2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14" l="1"/>
  <c r="G55" i="14"/>
  <c r="G54" i="14"/>
  <c r="G53" i="14"/>
  <c r="G52" i="14"/>
  <c r="G51" i="14"/>
  <c r="G50" i="14"/>
  <c r="G49" i="14"/>
  <c r="G48" i="14"/>
  <c r="G47" i="14"/>
  <c r="G46" i="14"/>
  <c r="G45" i="14"/>
  <c r="G44" i="14"/>
  <c r="G43" i="14"/>
  <c r="G42" i="14"/>
  <c r="G41" i="14"/>
  <c r="G40" i="14"/>
  <c r="G39" i="14"/>
  <c r="G38" i="14"/>
  <c r="G37" i="14"/>
  <c r="G36" i="14"/>
  <c r="G35" i="14"/>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6" i="14"/>
  <c r="G5" i="14"/>
  <c r="G4" i="14"/>
  <c r="G3" i="14"/>
  <c r="G56" i="16" l="1"/>
  <c r="G55" i="16"/>
  <c r="G54" i="16"/>
  <c r="G53" i="16"/>
  <c r="G52" i="16"/>
  <c r="G51" i="16"/>
  <c r="G50" i="16"/>
  <c r="G49" i="16"/>
  <c r="G48" i="16"/>
  <c r="G47" i="16"/>
  <c r="G46" i="16"/>
  <c r="G45" i="16"/>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G7" i="16"/>
  <c r="G6" i="16"/>
  <c r="G5" i="16"/>
  <c r="G4" i="16"/>
  <c r="G3" i="16"/>
  <c r="G56" i="15" l="1"/>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G6" i="15"/>
  <c r="G5" i="15"/>
  <c r="G4" i="15"/>
  <c r="G3" i="15"/>
  <c r="G6" i="9" l="1"/>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5" i="9"/>
  <c r="G4" i="9"/>
  <c r="G3" i="9"/>
  <c r="G57" i="14" l="1"/>
  <c r="G57" i="15"/>
  <c r="G57" i="16" l="1"/>
  <c r="D31" i="1" s="1"/>
  <c r="D35" i="1" s="1"/>
  <c r="B2" i="16"/>
  <c r="D24" i="1"/>
  <c r="B2" i="15"/>
  <c r="D17" i="1"/>
  <c r="D20" i="1" s="1"/>
  <c r="B2" i="14"/>
  <c r="B2" i="9" l="1"/>
  <c r="G57" i="9" l="1"/>
  <c r="D27" i="1"/>
  <c r="D10" i="1" l="1"/>
  <c r="D13" i="1" s="1"/>
  <c r="D38" i="1" s="1"/>
  <c r="C7" i="5"/>
  <c r="C10" i="5" l="1"/>
  <c r="C14" i="5" l="1"/>
  <c r="C16" i="5" s="1"/>
  <c r="C12" i="5"/>
  <c r="C22" i="5"/>
  <c r="C24" i="5" s="1"/>
  <c r="C30" i="5"/>
  <c r="C32" i="5" s="1"/>
  <c r="C18" i="5"/>
  <c r="C20" i="5" s="1"/>
  <c r="C26" i="5"/>
  <c r="C28" i="5" s="1"/>
  <c r="C34" i="5"/>
  <c r="C35" i="5" l="1"/>
  <c r="C36" i="5" s="1"/>
  <c r="C38" i="5" s="1"/>
  <c r="D39" i="1" s="1"/>
</calcChain>
</file>

<file path=xl/sharedStrings.xml><?xml version="1.0" encoding="utf-8"?>
<sst xmlns="http://schemas.openxmlformats.org/spreadsheetml/2006/main" count="753" uniqueCount="154">
  <si>
    <t>TOTAL BASE WORK ONLY</t>
  </si>
  <si>
    <t>LINE</t>
  </si>
  <si>
    <t>DESCRIPTION</t>
  </si>
  <si>
    <t>Base Work Only</t>
  </si>
  <si>
    <t>Commission's Contract Contingency</t>
  </si>
  <si>
    <t>Accepted by the Commission</t>
  </si>
  <si>
    <t>FIRM NAME:</t>
  </si>
  <si>
    <t>TOTAL BASE BID</t>
  </si>
  <si>
    <t>Sitework Allowance</t>
  </si>
  <si>
    <t>AMOUNT</t>
  </si>
  <si>
    <t>PROJECT NAME:</t>
  </si>
  <si>
    <t>CONTRACT NO:</t>
  </si>
  <si>
    <t>FORMULA</t>
  </si>
  <si>
    <t>Line 2.  Minority Journeyman (Maximum figure 0.70)</t>
  </si>
  <si>
    <t>Line 3.  Multiply Line 2 by Line 1 by 0.04</t>
  </si>
  <si>
    <t>Line 4.  Minority Apprentice (Maximum figure 0.70)</t>
  </si>
  <si>
    <t>Line 5.  Multiply Line 4 by Line 1 by 0.03</t>
  </si>
  <si>
    <t>Line 6.  Minority Laborer (Maximum figure 0.70)</t>
  </si>
  <si>
    <t>Line 7. Multiply Line 6 by Line 1 by 0.01</t>
  </si>
  <si>
    <t>Line 8.  Female Journeyman (Maximum figure 0.15)</t>
  </si>
  <si>
    <t>Line 9. Multiply Line 8 by Line 1 by 0.04</t>
  </si>
  <si>
    <t>Line 10.  Female Apprentice (Maximum figure 0.15)</t>
  </si>
  <si>
    <t>Line 11.  Multiply Line 10 by Line 1 by 0.03</t>
  </si>
  <si>
    <t>Line 12.  Female Laborer (Maximum figure 0.15)</t>
  </si>
  <si>
    <t>Line 13. Multiply Line 12 by Line 1 by 0.01</t>
  </si>
  <si>
    <t>Line 14.  Total of Lines 3, 5, 7, 9, 11, and 13</t>
  </si>
  <si>
    <t xml:space="preserve">Line 15. Total Award Criteria </t>
  </si>
  <si>
    <t>TOTAL AWARD CRITERIA (Line 15)</t>
  </si>
  <si>
    <t>BIDDER'S INFORMATION</t>
  </si>
  <si>
    <t>Firm Name:</t>
  </si>
  <si>
    <t>Date:</t>
  </si>
  <si>
    <t>NOTES/INSTRUCTIONS</t>
  </si>
  <si>
    <t>2. Line 1. (Based on Total Base Bid) automatically populates from Bid Form.</t>
  </si>
  <si>
    <t>3. Bidder is to populate Lines 2, 4, 6, 8, 10, and 12 (fields shaded Light Green).</t>
  </si>
  <si>
    <t>4. Lines 2, 4, 6, 8, 10, and 12 are to be entered in decimals.  (ie 5% participation = 0.05, 15% participation = 0.15, 50% participation = .50)</t>
  </si>
  <si>
    <t>Line 1. (Based on Grand Total Base Bid)</t>
  </si>
  <si>
    <t>TOTAL AMOUNTS</t>
  </si>
  <si>
    <t>Cost</t>
  </si>
  <si>
    <t>Unit Price</t>
  </si>
  <si>
    <t>Estimated Quantity</t>
  </si>
  <si>
    <t>Unit</t>
  </si>
  <si>
    <t>Description</t>
  </si>
  <si>
    <t>Line</t>
  </si>
  <si>
    <t>Name:</t>
  </si>
  <si>
    <t>Address:</t>
  </si>
  <si>
    <t xml:space="preserve">Base Work Only </t>
  </si>
  <si>
    <t>Light Blue</t>
  </si>
  <si>
    <t xml:space="preserve">Contingency(ies) </t>
  </si>
  <si>
    <t>Light Yellow</t>
  </si>
  <si>
    <t>Allowance(s)</t>
  </si>
  <si>
    <r>
      <t xml:space="preserve">SURETY INFORMATION
</t>
    </r>
    <r>
      <rPr>
        <b/>
        <sz val="8"/>
        <color theme="1"/>
        <rFont val="Arial Narrow"/>
        <family val="2"/>
      </rPr>
      <t>(Provide Legal Name and address of Surety)</t>
    </r>
  </si>
  <si>
    <t>TRENCH BACKFILL</t>
  </si>
  <si>
    <t>BITUMINOUS MATERIALS (TACK COAT)</t>
  </si>
  <si>
    <t>CONCRETE CURB, TYPE B</t>
  </si>
  <si>
    <t>CRUSHED STONE (TEMPORARY USE)</t>
  </si>
  <si>
    <t>HOT-MIX ASPHALT SURFACE REMOVAL, VARIABLE DEPTH</t>
  </si>
  <si>
    <t>PAVEMENT REMOVAL</t>
  </si>
  <si>
    <t>CURB REMOVAL</t>
  </si>
  <si>
    <t>COMBINATION CURB AND GUTTER REMOVAL</t>
  </si>
  <si>
    <t>DRAINAGE AND UTILITY STRUCTURES TO BE ADJUSTED</t>
  </si>
  <si>
    <t>CU YD</t>
  </si>
  <si>
    <t>EACH</t>
  </si>
  <si>
    <t>SQ YD</t>
  </si>
  <si>
    <t>POUND</t>
  </si>
  <si>
    <t>TON</t>
  </si>
  <si>
    <t>SQ FT</t>
  </si>
  <si>
    <t>********</t>
  </si>
  <si>
    <t>VORTEX RESTRICTOR</t>
  </si>
  <si>
    <t>Maroon</t>
  </si>
  <si>
    <t>Blue</t>
  </si>
  <si>
    <t>BID FORM</t>
  </si>
  <si>
    <t>Light Gray</t>
  </si>
  <si>
    <t>LOCATION:</t>
  </si>
  <si>
    <t>PROJECT NO(S):</t>
  </si>
  <si>
    <r>
      <t xml:space="preserve">5.  Line 15. </t>
    </r>
    <r>
      <rPr>
        <b/>
        <sz val="11"/>
        <color theme="0"/>
        <rFont val="Arial Narrow"/>
        <family val="2"/>
      </rPr>
      <t>TOTAL AWARD CRITERIA</t>
    </r>
    <r>
      <rPr>
        <sz val="11"/>
        <color theme="0"/>
        <rFont val="Arial Narrow"/>
        <family val="2"/>
      </rPr>
      <t xml:space="preserve"> automatically populates.</t>
    </r>
  </si>
  <si>
    <t>AWARD CRITERA FIGURE FORMULA</t>
  </si>
  <si>
    <t>Various Locations</t>
  </si>
  <si>
    <t>GRAND TOTAL AWARD CRITERIA FIGURE - ALL ALLEYS</t>
  </si>
  <si>
    <t>EARTH EXCAVATION (SOIL TO LANDFILL)</t>
  </si>
  <si>
    <t>DRIVEWAY AND ALLEY RETURN PAVEMENT REMOVAL</t>
  </si>
  <si>
    <t>SIDEWALK REMOVAL</t>
  </si>
  <si>
    <t>ALLEY PAVEMENT REMOVAL</t>
  </si>
  <si>
    <t>GARAGE APRON REMOVAL</t>
  </si>
  <si>
    <t>SUB-BASE GRANULAR MATERIAL, TYPE B</t>
  </si>
  <si>
    <t>PORTLAND CEMENT CONCRETE SIDEWALK, 5 IN</t>
  </si>
  <si>
    <t>PORTLAND CEMENT CONCRETE ADA CURB RAMP, 5 IN</t>
  </si>
  <si>
    <t>PERMEABLE CONCRETE BLOCK PAVERS</t>
  </si>
  <si>
    <t>HIGH EARLY STRENGTH PORTLAND CEMENT CONCRETE COMBINATION CURB AND GUTTER, TYPE B-V.12</t>
  </si>
  <si>
    <t>COMBINATION CONCRETE CURB AND GUTTER, TYPE B-V.12</t>
  </si>
  <si>
    <t>MANHOLE, 3 FT DIAMETER, TYPE A, FRAME AND CLOSED LID (CITY OF CHICAGO)</t>
  </si>
  <si>
    <t>STORM SEWERS, EXTRA STRENGTH VITRIFIED CLAY PIPE, 8 IN</t>
  </si>
  <si>
    <t>STORM SEWERS, DUCTILE IRON PIPE, 8 IN</t>
  </si>
  <si>
    <t>STORM SEWERS, EXTRA STRENGTH VITRIFIED CLAY PIPE, 12 IN</t>
  </si>
  <si>
    <t>GEOTECHNICAL FABRIC</t>
  </si>
  <si>
    <t>PULVERIZED TOPSOIL MIX</t>
  </si>
  <si>
    <t>PREMOLDED RUBBER SPEED HUMPS</t>
  </si>
  <si>
    <t>REMOVE AND RELOCATE SIGN PANEL AND POLE ASSEMBLY</t>
  </si>
  <si>
    <t>BEDDING AND VOID OPENING AGGREGATES FOR PERMEABLE PAVERS</t>
  </si>
  <si>
    <t>PORTLAND CEMENT CONCRETE BASE COURSE, 8 IN</t>
  </si>
  <si>
    <t>HIGH EARLY STRENGTH PORTLAND CEMENT CONCRETE BASE COURSE, 8 IN</t>
  </si>
  <si>
    <t>HIGH EARLY STRENGTH PORTLAND CEMENT CONCRETE ALLEY PAVEMENT, 8 IN</t>
  </si>
  <si>
    <t>HIGH EARLY STRENGTH PORTLAND CEMENT CONCRETE DRIVEWAY AND ALLEY RETURN PAVEMENT, 8 IN</t>
  </si>
  <si>
    <t>HIGH EARLY STRENGTH PORTLAND CEMENT CONCRETE GARAGE APRON, 8 IN</t>
  </si>
  <si>
    <t>HIGH EARLY STRENGTH PORTLAND CEMENT CONCRETE SIDEWALK, 8 IN</t>
  </si>
  <si>
    <t>HIGH EARLY STRENGTH PORTLAND CEMENT CONCRETE ADA CURB RAMP, 8 IN</t>
  </si>
  <si>
    <t>DRILL AND GROUT DOWEL AND TIE BARS</t>
  </si>
  <si>
    <t>PORTLAND CEMENT CONCRETE COLLAR FOR PERMEABLE BLOCK PAVERS</t>
  </si>
  <si>
    <t>HOT-MIX ASPHALT SURFACE COURSE, IL-9.5LH, MIX "C", N30 (CDOT)</t>
  </si>
  <si>
    <t>HOT-MIX ASPHALT SURFACE COURSE, PATCH, N30 (6 FT OR LESS)</t>
  </si>
  <si>
    <t>CATCH BASIN, TYPE A, 4 FT DIAMETER, TYPE 1 FRAME, OPEN LID (CITY OF CHICAGO)</t>
  </si>
  <si>
    <t>HYDRAULIC SEEDING, CLASS 1A</t>
  </si>
  <si>
    <t>CONSTRUCTION SIGNS</t>
  </si>
  <si>
    <t>Grand Total Base Bid</t>
  </si>
  <si>
    <t xml:space="preserve">Grand Total Award Criteria Figure </t>
  </si>
  <si>
    <r>
      <t xml:space="preserve">Prior to submitting your bid electronically, please do the following:
1.	</t>
    </r>
    <r>
      <rPr>
        <b/>
        <sz val="10"/>
        <color theme="1"/>
        <rFont val="Arial Narrow"/>
        <family val="2"/>
      </rPr>
      <t>Ensure</t>
    </r>
    <r>
      <rPr>
        <sz val="10"/>
        <color theme="1"/>
        <rFont val="Arial Narrow"/>
        <family val="2"/>
      </rPr>
      <t xml:space="preserve"> ALL SIX (6) Schedule of Prices Worksheets are Complete.
2. </t>
    </r>
    <r>
      <rPr>
        <b/>
        <sz val="10"/>
        <color theme="1"/>
        <rFont val="Arial Narrow"/>
        <family val="2"/>
      </rPr>
      <t>Ensure</t>
    </r>
    <r>
      <rPr>
        <sz val="10"/>
        <color theme="1"/>
        <rFont val="Arial Narrow"/>
        <family val="2"/>
      </rPr>
      <t xml:space="preserve"> Award Criteria Worksheet is Complete.
3. </t>
    </r>
    <r>
      <rPr>
        <b/>
        <sz val="10"/>
        <color theme="1"/>
        <rFont val="Arial Narrow"/>
        <family val="2"/>
      </rPr>
      <t>Ensure</t>
    </r>
    <r>
      <rPr>
        <sz val="10"/>
        <color theme="1"/>
        <rFont val="Arial Narrow"/>
        <family val="2"/>
      </rPr>
      <t xml:space="preserve"> Surety Information section, and Bidder's Information section have been populated.
4.	</t>
    </r>
    <r>
      <rPr>
        <b/>
        <sz val="10"/>
        <color theme="1"/>
        <rFont val="Arial Narrow"/>
        <family val="2"/>
      </rPr>
      <t>Save</t>
    </r>
    <r>
      <rPr>
        <sz val="10"/>
        <color theme="1"/>
        <rFont val="Arial Narrow"/>
        <family val="2"/>
      </rPr>
      <t xml:space="preserve"> the file.
5.	</t>
    </r>
    <r>
      <rPr>
        <b/>
        <sz val="10"/>
        <color theme="1"/>
        <rFont val="Arial Narrow"/>
        <family val="2"/>
      </rPr>
      <t>Convert</t>
    </r>
    <r>
      <rPr>
        <sz val="10"/>
        <color theme="1"/>
        <rFont val="Arial Narrow"/>
        <family val="2"/>
      </rPr>
      <t xml:space="preserve"> the file to PDF.
6.	</t>
    </r>
    <r>
      <rPr>
        <b/>
        <sz val="10"/>
        <color theme="1"/>
        <rFont val="Arial Narrow"/>
        <family val="2"/>
      </rPr>
      <t>Include</t>
    </r>
    <r>
      <rPr>
        <sz val="10"/>
        <color theme="1"/>
        <rFont val="Arial Narrow"/>
        <family val="2"/>
      </rPr>
      <t xml:space="preserve"> copy of the Bid Form and Schedule of Prices </t>
    </r>
    <r>
      <rPr>
        <b/>
        <sz val="10"/>
        <color theme="1"/>
        <rFont val="Arial Narrow"/>
        <family val="2"/>
      </rPr>
      <t>within</t>
    </r>
    <r>
      <rPr>
        <sz val="10"/>
        <color theme="1"/>
        <rFont val="Arial Narrow"/>
        <family val="2"/>
      </rPr>
      <t xml:space="preserve"> the scanned copy of the bid. 
7.	</t>
    </r>
    <r>
      <rPr>
        <b/>
        <sz val="10"/>
        <color theme="1"/>
        <rFont val="Arial Narrow"/>
        <family val="2"/>
      </rPr>
      <t>Attach</t>
    </r>
    <r>
      <rPr>
        <sz val="10"/>
        <color theme="1"/>
        <rFont val="Arial Narrow"/>
        <family val="2"/>
      </rPr>
      <t xml:space="preserve"> the PDF version, </t>
    </r>
    <r>
      <rPr>
        <b/>
        <sz val="10"/>
        <color theme="1"/>
        <rFont val="Arial Narrow"/>
        <family val="2"/>
      </rPr>
      <t>along with</t>
    </r>
    <r>
      <rPr>
        <sz val="10"/>
        <color theme="1"/>
        <rFont val="Arial Narrow"/>
        <family val="2"/>
      </rPr>
      <t xml:space="preserve"> the scanned copy of the bid.
8.	</t>
    </r>
    <r>
      <rPr>
        <b/>
        <sz val="10"/>
        <color theme="1"/>
        <rFont val="Arial Narrow"/>
        <family val="2"/>
      </rPr>
      <t>Send email</t>
    </r>
    <r>
      <rPr>
        <sz val="10"/>
        <color theme="1"/>
        <rFont val="Arial Narrow"/>
        <family val="2"/>
      </rPr>
      <t xml:space="preserve"> to: pbc-procurement@cityofchicago.org and dee.taylor@cityofchicago.org.  </t>
    </r>
  </si>
  <si>
    <r>
      <rPr>
        <sz val="11"/>
        <color theme="1"/>
        <rFont val="Arial Narrow"/>
        <family val="2"/>
      </rPr>
      <t xml:space="preserve">1.  Prior to submitting your bid electronically, please do the following:
     a.	</t>
    </r>
    <r>
      <rPr>
        <b/>
        <sz val="11"/>
        <color theme="1"/>
        <rFont val="Arial Narrow"/>
        <family val="2"/>
      </rPr>
      <t>Ensure</t>
    </r>
    <r>
      <rPr>
        <sz val="11"/>
        <color theme="1"/>
        <rFont val="Arial Narrow"/>
        <family val="2"/>
      </rPr>
      <t xml:space="preserve"> Lines 2, 4, 6, 8, 10, and 12 in the Formula column and the Bidder's Information section have been populated. 
     b.	</t>
    </r>
    <r>
      <rPr>
        <b/>
        <sz val="11"/>
        <color theme="1"/>
        <rFont val="Arial Narrow"/>
        <family val="2"/>
      </rPr>
      <t>Save</t>
    </r>
    <r>
      <rPr>
        <sz val="11"/>
        <color theme="1"/>
        <rFont val="Arial Narrow"/>
        <family val="2"/>
      </rPr>
      <t xml:space="preserve"> the file.
     c.	</t>
    </r>
    <r>
      <rPr>
        <b/>
        <sz val="11"/>
        <color theme="1"/>
        <rFont val="Arial Narrow"/>
        <family val="2"/>
      </rPr>
      <t>Convert</t>
    </r>
    <r>
      <rPr>
        <sz val="11"/>
        <color theme="1"/>
        <rFont val="Arial Narrow"/>
        <family val="2"/>
      </rPr>
      <t xml:space="preserve"> the file to PDF.
    d.	</t>
    </r>
    <r>
      <rPr>
        <b/>
        <sz val="11"/>
        <color theme="1"/>
        <rFont val="Arial Narrow"/>
        <family val="2"/>
      </rPr>
      <t>Include</t>
    </r>
    <r>
      <rPr>
        <sz val="11"/>
        <color theme="1"/>
        <rFont val="Arial Narrow"/>
        <family val="2"/>
      </rPr>
      <t xml:space="preserve"> copy of the Award Criteria Figure worksheet </t>
    </r>
    <r>
      <rPr>
        <b/>
        <sz val="11"/>
        <color theme="1"/>
        <rFont val="Arial Narrow"/>
        <family val="2"/>
      </rPr>
      <t>within</t>
    </r>
    <r>
      <rPr>
        <sz val="11"/>
        <color theme="1"/>
        <rFont val="Arial Narrow"/>
        <family val="2"/>
      </rPr>
      <t xml:space="preserve"> the scanned copy of the bid. 
    e.	</t>
    </r>
    <r>
      <rPr>
        <b/>
        <sz val="11"/>
        <color theme="1"/>
        <rFont val="Arial Narrow"/>
        <family val="2"/>
      </rPr>
      <t>Attach</t>
    </r>
    <r>
      <rPr>
        <sz val="11"/>
        <color theme="1"/>
        <rFont val="Arial Narrow"/>
        <family val="2"/>
      </rPr>
      <t xml:space="preserve"> the PDF version, </t>
    </r>
    <r>
      <rPr>
        <b/>
        <sz val="11"/>
        <color theme="1"/>
        <rFont val="Arial Narrow"/>
        <family val="2"/>
      </rPr>
      <t>along with</t>
    </r>
    <r>
      <rPr>
        <sz val="11"/>
        <color theme="1"/>
        <rFont val="Arial Narrow"/>
        <family val="2"/>
      </rPr>
      <t xml:space="preserve"> the scanned copy of the bid.
    f.	</t>
    </r>
    <r>
      <rPr>
        <b/>
        <sz val="11"/>
        <color theme="1"/>
        <rFont val="Arial Narrow"/>
        <family val="2"/>
      </rPr>
      <t>Send email</t>
    </r>
    <r>
      <rPr>
        <sz val="11"/>
        <color theme="1"/>
        <rFont val="Arial Narrow"/>
        <family val="2"/>
      </rPr>
      <t xml:space="preserve"> to: pbc-procurement@cityofchicago.org and dee.taylor@cityofchicago.org. </t>
    </r>
  </si>
  <si>
    <t>REMOVING CATCH BASINS</t>
  </si>
  <si>
    <t xml:space="preserve">Base Work Only (Lines 1, 5, 9, and 13) automatically poulates from each Schedule of Prices Worksheet </t>
  </si>
  <si>
    <t>C1633</t>
  </si>
  <si>
    <t>22961 22962 22963 22964 (4 Locations)</t>
  </si>
  <si>
    <t>22961 - E. 79TH STREET</t>
  </si>
  <si>
    <t>E. 79TH STREET</t>
  </si>
  <si>
    <t>22962 - E. 95TH STREET</t>
  </si>
  <si>
    <t>E. 95TH STREET</t>
  </si>
  <si>
    <t>22963 - E. 73RD STREET</t>
  </si>
  <si>
    <t>E. 73RD STREET</t>
  </si>
  <si>
    <t>E. 108TH STREET</t>
  </si>
  <si>
    <t>22964 - E. 108TH STREET</t>
  </si>
  <si>
    <t>Bidders MUST use the Excel File available to bidders from the BluEdge Planroom: (https://www.bluedgebuild.com/) or the PBC Website: (https://pbcchicago.com/opportunities/cdotalleyspackage10/) to ensure accurate calculations for the Total Base Bid and Total Award Criteria. Please follow instructions on the Bid Form.</t>
  </si>
  <si>
    <t>EARTH EXCAVATION (SOIL TO CCDD FACILITY)</t>
  </si>
  <si>
    <t>FOOT</t>
  </si>
  <si>
    <t>PERVIOUS AGGREGATE SUBBASE OR FILL</t>
  </si>
  <si>
    <t>STORM SEWERS, DUCTILE IRON PIPE, 12 IN</t>
  </si>
  <si>
    <t>STORM SEWERS, EXTRA STRENGTH VITRIFIED CLAY PIPE, 18 IN</t>
  </si>
  <si>
    <t>EXISTING SEWER TO BE REMOVED</t>
  </si>
  <si>
    <t>REMOVING MANHOLES</t>
  </si>
  <si>
    <t>SEWER CLEANING AND TELEVISING (24 IN DIAMETER OR LESS)</t>
  </si>
  <si>
    <t>MEMBRANE WATERPROOFING</t>
  </si>
  <si>
    <t>ENGINEER'S FIELD OFFICE</t>
  </si>
  <si>
    <t>CAL MO</t>
  </si>
  <si>
    <t xml:space="preserve">TOTAL FOR 22964/#U-6-242 - E. 108TH STREET </t>
  </si>
  <si>
    <t xml:space="preserve">TOTAL FOR 22963/#U-6-242 - E. 73RD STREET </t>
  </si>
  <si>
    <t xml:space="preserve">TOTAL FOR 22962/#U-6-242 - E. 95TH STREET </t>
  </si>
  <si>
    <t xml:space="preserve">TOTAL FOR 22961/#U-6-242 - E. 79TH STREET </t>
  </si>
  <si>
    <t>Brick Paver Allowance</t>
  </si>
  <si>
    <r>
      <t xml:space="preserve">GRAND TOTAL BASE BID - ALL ALLEYS </t>
    </r>
    <r>
      <rPr>
        <b/>
        <sz val="12"/>
        <color theme="5" tint="-0.249977111117893"/>
        <rFont val="Arial Narrow"/>
        <family val="2"/>
      </rPr>
      <t>(Total of Lines 4, 8, 12, 17)</t>
    </r>
  </si>
  <si>
    <t>Equals Total of Lines 4, 8, 12, and 17).  Total Base Bid automatically populates.</t>
  </si>
  <si>
    <t>Chicago Department of Transporation (CDOT) - Alleys (Various Locations) Package 10</t>
  </si>
  <si>
    <r>
      <rPr>
        <b/>
        <sz val="14"/>
        <rFont val="Arial Narrow"/>
        <family val="2"/>
      </rPr>
      <t>SCHEDULE OF PRICES</t>
    </r>
    <r>
      <rPr>
        <b/>
        <sz val="10"/>
        <rFont val="Arial Narrow"/>
        <family val="2"/>
      </rPr>
      <t xml:space="preserve">
CHICAGO DEPARTMENT OF TRANSPORTATION (CDOT) CAPITAL PROGRAM - ALLEYS (VARIOUS LOCATIONS) - PACKAGE 10
LOCATION: E. 79TH STREET/E. 81ST STREET/S. KINGSTON AVENUE/S. COLFAX AVENUE
 CDOT PROJECT NO.: #U-6-242/PBC PROJECT NO.: 22961
PBC CONTRACT: C1633</t>
    </r>
    <r>
      <rPr>
        <sz val="10"/>
        <rFont val="Arial Narrow"/>
        <family val="2"/>
      </rPr>
      <t xml:space="preserve">
Bidder's pricing for each line item should carry its share of the costs of work, plus its share of overhead and profit. Bidders should avoid nominal pricing for some lines and enhanced pricing for other lines.
Bids that the PBC considers to be materially unbalanced will be rejected.</t>
    </r>
  </si>
  <si>
    <r>
      <rPr>
        <b/>
        <sz val="14"/>
        <rFont val="Arial Narrow"/>
        <family val="2"/>
      </rPr>
      <t>SCHEDULE OF PRICES</t>
    </r>
    <r>
      <rPr>
        <b/>
        <sz val="10"/>
        <rFont val="Arial Narrow"/>
        <family val="2"/>
      </rPr>
      <t xml:space="preserve">
CHICAGO DEPARTMENT OF TRANSPORTATION (CDOT) CAPITAL PROGRAM - ALLEYS (VARIOUS LOCATIONS) - PACKAGE 10
LOCATION:  E. 95TH STREET/E. 96TH STREET/S. MERRION AVENUE/S. OLGLESBY AVENUE 
 CDOT PROJECT NO.: #U-6-242 /PBC PROJECT NO.: 22962
PBC CONTRACT: C1633</t>
    </r>
    <r>
      <rPr>
        <sz val="10"/>
        <rFont val="Arial Narrow"/>
        <family val="2"/>
      </rPr>
      <t xml:space="preserve">
Bidder's pricing for each line item should carry its share of the costs of work, plus its share of overhead and profit. Bidders should avoid nominal pricing for some lines and enhanced pricing for other lines.
Bids that the PBC considers to be materially unbalanced will be rejected.</t>
    </r>
  </si>
  <si>
    <r>
      <rPr>
        <b/>
        <sz val="14"/>
        <rFont val="Arial Narrow"/>
        <family val="2"/>
      </rPr>
      <t>SCHEDULE OF PRICES</t>
    </r>
    <r>
      <rPr>
        <b/>
        <sz val="10"/>
        <rFont val="Arial Narrow"/>
        <family val="2"/>
      </rPr>
      <t xml:space="preserve">
CHICAGO DEPARTMENT OF TRANSPORTATION (CDOT) CAPITAL PROGRAM - ALLEYS (VARIOUS LOCATIONS) - PACKAGE 10
LOCATION:  E. 73RD STREET/E. 74TH STREET/S. OGLESBY AVENUE/S. YATES BOULEVARD
 CDOT PROJECT NO.:#U-6-242/PBC PROJECT NO.: 22963
PBC CONTRACT: C1633</t>
    </r>
    <r>
      <rPr>
        <sz val="10"/>
        <rFont val="Arial Narrow"/>
        <family val="2"/>
      </rPr>
      <t xml:space="preserve">
Bidder's pricing for each line item should carry its share of the costs of work, plus its share of overhead and profit. Bidders should avoid nominal pricing for some lines and enhanced pricing for other lines.
Bids that the PBC considers to be materially unbalanced will be rejected.</t>
    </r>
  </si>
  <si>
    <r>
      <rPr>
        <b/>
        <sz val="14"/>
        <rFont val="Arial Narrow"/>
        <family val="2"/>
      </rPr>
      <t>SCHEDULE OF PRICES</t>
    </r>
    <r>
      <rPr>
        <b/>
        <sz val="10"/>
        <rFont val="Arial Narrow"/>
        <family val="2"/>
      </rPr>
      <t xml:space="preserve">
CHICAGO DEPARTMENT OF TRANSPORTATION (CDOT) CAPITAL PROGRAM - ALLEYS (VARIOUS LOCATIONS) - PACKAGE 10
LOCATION:  E. 108TH STREET/E. 109TH STREET/S. INDIANA AVENUE/S. PRAIRIE AVENUE 
 CDOT PROJECT NO.: #U-6-242/PBC PROJECT NO.: 22964
PBC CONTRACT: C1633</t>
    </r>
    <r>
      <rPr>
        <sz val="10"/>
        <rFont val="Arial Narrow"/>
        <family val="2"/>
      </rPr>
      <t xml:space="preserve">
Bidder's pricing for each line item should carry its share of the costs of work, plus its share of overhead and profit. Bidders should avoid nominal pricing for some lines and enhanced pricing for other lines.
Bids that the PBC considers to be materially unbalanced will be rejected.</t>
    </r>
  </si>
  <si>
    <t>Amount is fixed and will automatically calculate to determine Total Base Bid (Total of All Alleys)</t>
  </si>
  <si>
    <t>Based on Line 18 (Grand Total Base Bid figure).  Grand Total Award Criteria Figure (Line 19) automatically populates from Award Criteria Figure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</si>
</sst>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51" x14ac:knownFonts="1">
    <font>
      <sz val="11"/>
      <color theme="1"/>
      <name val="Calibri"/>
      <family val="2"/>
      <scheme val="minor"/>
    </font>
    <font>
      <sz val="11"/>
      <color theme="1"/>
      <name val="Arial Narrow"/>
      <family val="2"/>
    </font>
    <font>
      <b/>
      <sz val="14"/>
      <color theme="0"/>
      <name val="Arial Narrow"/>
      <family val="2"/>
    </font>
    <font>
      <b/>
      <sz val="14"/>
      <color theme="1"/>
      <name val="Arial Narrow"/>
      <family val="2"/>
    </font>
    <font>
      <b/>
      <sz val="11"/>
      <color theme="8" tint="-0.499984740745262"/>
      <name val="Arial Narrow"/>
      <family val="2"/>
    </font>
    <font>
      <b/>
      <sz val="11"/>
      <color theme="9" tint="-0.499984740745262"/>
      <name val="Arial Narrow"/>
      <family val="2"/>
    </font>
    <font>
      <sz val="14"/>
      <color theme="1"/>
      <name val="Arial Narrow"/>
      <family val="2"/>
    </font>
    <font>
      <b/>
      <sz val="14"/>
      <color theme="9" tint="-0.499984740745262"/>
      <name val="Arial Narrow"/>
      <family val="2"/>
    </font>
    <font>
      <b/>
      <sz val="14"/>
      <color theme="8" tint="-0.499984740745262"/>
      <name val="Arial Narrow"/>
      <family val="2"/>
    </font>
    <font>
      <b/>
      <sz val="14"/>
      <color rgb="FF0070C0"/>
      <name val="Arial Narrow"/>
      <family val="2"/>
    </font>
    <font>
      <sz val="18"/>
      <color theme="1"/>
      <name val="Arial Narrow"/>
      <family val="2"/>
    </font>
    <font>
      <sz val="28"/>
      <color theme="5" tint="-0.499984740745262"/>
      <name val="Arial Narrow"/>
      <family val="2"/>
    </font>
    <font>
      <sz val="10"/>
      <name val="Arial"/>
      <family val="2"/>
    </font>
    <font>
      <sz val="11"/>
      <color theme="1"/>
      <name val="Calibri"/>
      <family val="2"/>
      <scheme val="minor"/>
    </font>
    <font>
      <sz val="11"/>
      <color theme="0"/>
      <name val="Calibri"/>
      <family val="2"/>
      <scheme val="minor"/>
    </font>
    <font>
      <b/>
      <sz val="12"/>
      <color theme="0"/>
      <name val="Arial Narrow"/>
      <family val="2"/>
    </font>
    <font>
      <b/>
      <sz val="14"/>
      <name val="Arial Narrow"/>
      <family val="2"/>
    </font>
    <font>
      <b/>
      <sz val="20"/>
      <name val="Arial Narrow"/>
      <family val="2"/>
    </font>
    <font>
      <b/>
      <sz val="20"/>
      <color theme="0"/>
      <name val="Arial Narrow"/>
      <family val="2"/>
    </font>
    <font>
      <b/>
      <sz val="11"/>
      <color theme="0"/>
      <name val="Arial Narrow"/>
      <family val="2"/>
    </font>
    <font>
      <b/>
      <sz val="14"/>
      <color theme="1"/>
      <name val="Calibri"/>
      <family val="2"/>
      <scheme val="minor"/>
    </font>
    <font>
      <b/>
      <sz val="12"/>
      <color theme="8" tint="-0.499984740745262"/>
      <name val="Arial Narrow"/>
      <family val="2"/>
    </font>
    <font>
      <b/>
      <sz val="11"/>
      <color theme="1"/>
      <name val="Arial Narrow"/>
      <family val="2"/>
    </font>
    <font>
      <sz val="11"/>
      <color theme="0"/>
      <name val="Arial Narrow"/>
      <family val="2"/>
    </font>
    <font>
      <b/>
      <sz val="16"/>
      <color theme="0"/>
      <name val="Arial Narrow"/>
      <family val="2"/>
    </font>
    <font>
      <b/>
      <sz val="8"/>
      <color theme="1"/>
      <name val="Arial Narrow"/>
      <family val="2"/>
    </font>
    <font>
      <sz val="10"/>
      <color theme="1"/>
      <name val="Arial Narrow"/>
      <family val="2"/>
    </font>
    <font>
      <b/>
      <sz val="10"/>
      <color theme="1"/>
      <name val="Arial Narrow"/>
      <family val="2"/>
    </font>
    <font>
      <sz val="10"/>
      <name val="Arial Narrow"/>
      <family val="2"/>
    </font>
    <font>
      <sz val="10"/>
      <color theme="0"/>
      <name val="Arial Narrow"/>
      <family val="2"/>
    </font>
    <font>
      <sz val="10"/>
      <color rgb="FF000000"/>
      <name val="Times New Roman"/>
      <family val="1"/>
    </font>
    <font>
      <b/>
      <sz val="14"/>
      <color theme="7" tint="-0.499984740745262"/>
      <name val="Arial Narrow"/>
      <family val="2"/>
    </font>
    <font>
      <b/>
      <sz val="16"/>
      <color theme="5" tint="-0.249977111117893"/>
      <name val="Arial Narrow"/>
      <family val="2"/>
    </font>
    <font>
      <b/>
      <sz val="16"/>
      <color theme="3" tint="-0.249977111117893"/>
      <name val="Arial Narrow"/>
      <family val="2"/>
    </font>
    <font>
      <b/>
      <sz val="16"/>
      <color theme="1" tint="4.9989318521683403E-2"/>
      <name val="Arial Narrow"/>
      <family val="2"/>
    </font>
    <font>
      <b/>
      <sz val="22"/>
      <color theme="1" tint="4.9989318521683403E-2"/>
      <name val="Arial Narrow"/>
      <family val="2"/>
    </font>
    <font>
      <b/>
      <sz val="18"/>
      <color theme="1" tint="4.9989318521683403E-2"/>
      <name val="Arial Narrow"/>
      <family val="2"/>
    </font>
    <font>
      <b/>
      <sz val="12"/>
      <color theme="1" tint="0.34998626667073579"/>
      <name val="Arial Narrow"/>
      <family val="2"/>
    </font>
    <font>
      <b/>
      <sz val="10"/>
      <name val="Arial Narrow"/>
      <family val="2"/>
    </font>
    <font>
      <b/>
      <sz val="8"/>
      <color theme="0"/>
      <name val="Arial"/>
      <family val="2"/>
    </font>
    <font>
      <b/>
      <sz val="12"/>
      <color theme="9" tint="-0.499984740745262"/>
      <name val="Arial Narrow"/>
      <family val="2"/>
    </font>
    <font>
      <b/>
      <sz val="12"/>
      <color theme="7" tint="-0.499984740745262"/>
      <name val="Arial Narrow"/>
      <family val="2"/>
    </font>
    <font>
      <sz val="11"/>
      <color rgb="FF0070C0"/>
      <name val="Arial Narrow"/>
      <family val="2"/>
    </font>
    <font>
      <b/>
      <sz val="18"/>
      <color rgb="FF0070C0"/>
      <name val="Arial Narrow"/>
      <family val="2"/>
    </font>
    <font>
      <b/>
      <sz val="14"/>
      <color theme="1" tint="4.9989318521683403E-2"/>
      <name val="Arial Narrow"/>
      <family val="2"/>
    </font>
    <font>
      <sz val="24"/>
      <color theme="9" tint="-0.499984740745262"/>
      <name val="Arial Narrow"/>
      <family val="2"/>
    </font>
    <font>
      <sz val="24"/>
      <color theme="8" tint="-0.499984740745262"/>
      <name val="Arial Narrow"/>
      <family val="2"/>
    </font>
    <font>
      <sz val="24"/>
      <color theme="7" tint="-0.499984740745262"/>
      <name val="Arial Narrow"/>
      <family val="2"/>
    </font>
    <font>
      <sz val="24"/>
      <color theme="6" tint="-0.499984740745262"/>
      <name val="Arial Narrow"/>
      <family val="2"/>
    </font>
    <font>
      <b/>
      <sz val="12"/>
      <color theme="5" tint="-0.249977111117893"/>
      <name val="Arial Narrow"/>
      <family val="2"/>
    </font>
    <font>
      <sz val="8"/>
      <name val="Arial"/>
      <family val="2"/>
    </font>
  </fonts>
  <fills count="30">
    <fill>
      <patternFill patternType="none"/>
    </fill>
    <fill>
      <patternFill patternType="gray125"/>
    </fill>
    <fill>
      <patternFill patternType="solid">
        <fgColor theme="9" tint="-0.499984740745262"/>
        <bgColor indexed="64"/>
      </patternFill>
    </fill>
    <fill>
      <patternFill patternType="solid">
        <fgColor theme="8" tint="-0.4999847407452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bgColor indexed="64"/>
      </patternFill>
    </fill>
    <fill>
      <patternFill patternType="solid">
        <fgColor rgb="FFE5F5FF"/>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CD5B4"/>
        <bgColor indexed="64"/>
      </patternFill>
    </fill>
    <fill>
      <patternFill patternType="solid">
        <fgColor rgb="FFB7DEE8"/>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1" tint="4.9989318521683403E-2"/>
        <bgColor indexed="64"/>
      </patternFill>
    </fill>
    <fill>
      <patternFill patternType="solid">
        <fgColor theme="5" tint="-0.499984740745262"/>
        <bgColor indexed="64"/>
      </patternFill>
    </fill>
    <fill>
      <patternFill patternType="solid">
        <fgColor theme="3" tint="-0.499984740745262"/>
        <bgColor indexed="64"/>
      </patternFill>
    </fill>
    <fill>
      <patternFill patternType="solid">
        <fgColor theme="6" tint="-0.499984740745262"/>
        <bgColor indexed="64"/>
      </patternFill>
    </fill>
    <fill>
      <patternFill patternType="solid">
        <fgColor theme="6" tint="0.39997558519241921"/>
        <bgColor indexed="64"/>
      </patternFill>
    </fill>
  </fills>
  <borders count="106">
    <border>
      <left/>
      <right/>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bottom style="hair">
        <color theme="0" tint="-0.24994659260841701"/>
      </bottom>
      <diagonal/>
    </border>
    <border>
      <left/>
      <right/>
      <top/>
      <bottom style="hair">
        <color theme="0" tint="-0.24994659260841701"/>
      </bottom>
      <diagonal/>
    </border>
    <border>
      <left style="medium">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medium">
        <color theme="0" tint="-0.24994659260841701"/>
      </left>
      <right/>
      <top style="thin">
        <color theme="0" tint="-0.24994659260841701"/>
      </top>
      <bottom style="hair">
        <color theme="0" tint="-0.14996795556505021"/>
      </bottom>
      <diagonal/>
    </border>
    <border>
      <left/>
      <right/>
      <top style="thin">
        <color theme="0" tint="-0.24994659260841701"/>
      </top>
      <bottom style="hair">
        <color theme="0" tint="-0.14996795556505021"/>
      </bottom>
      <diagonal/>
    </border>
    <border>
      <left/>
      <right style="medium">
        <color theme="0" tint="-0.24994659260841701"/>
      </right>
      <top style="medium">
        <color theme="0" tint="-0.24994659260841701"/>
      </top>
      <bottom style="medium">
        <color theme="0" tint="-0.24994659260841701"/>
      </bottom>
      <diagonal/>
    </border>
    <border>
      <left/>
      <right/>
      <top style="medium">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medium">
        <color theme="8" tint="-0.499984740745262"/>
      </right>
      <top style="medium">
        <color theme="8" tint="-0.499984740745262"/>
      </top>
      <bottom style="thin">
        <color theme="8" tint="-0.499984740745262"/>
      </bottom>
      <diagonal/>
    </border>
    <border>
      <left style="medium">
        <color theme="7" tint="-0.499984740745262"/>
      </left>
      <right style="thin">
        <color theme="7" tint="-0.499984740745262"/>
      </right>
      <top style="medium">
        <color theme="7" tint="-0.499984740745262"/>
      </top>
      <bottom style="thin">
        <color theme="7" tint="-0.499984740745262"/>
      </bottom>
      <diagonal/>
    </border>
    <border>
      <left style="thin">
        <color theme="7" tint="-0.499984740745262"/>
      </left>
      <right style="thin">
        <color theme="7" tint="-0.499984740745262"/>
      </right>
      <top style="medium">
        <color theme="7" tint="-0.499984740745262"/>
      </top>
      <bottom style="thin">
        <color theme="7" tint="-0.499984740745262"/>
      </bottom>
      <diagonal/>
    </border>
    <border>
      <left style="thin">
        <color theme="7" tint="-0.499984740745262"/>
      </left>
      <right style="medium">
        <color theme="7" tint="-0.499984740745262"/>
      </right>
      <top style="medium">
        <color theme="7" tint="-0.499984740745262"/>
      </top>
      <bottom style="thin">
        <color theme="7"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24994659260841701"/>
      </bottom>
      <diagonal/>
    </border>
    <border>
      <left/>
      <right style="medium">
        <color theme="0" tint="-0.499984740745262"/>
      </right>
      <top/>
      <bottom style="medium">
        <color theme="0" tint="-0.24994659260841701"/>
      </bottom>
      <diagonal/>
    </border>
    <border>
      <left style="medium">
        <color theme="0" tint="-0.499984740745262"/>
      </left>
      <right/>
      <top style="medium">
        <color theme="0" tint="-0.24994659260841701"/>
      </top>
      <bottom style="medium">
        <color theme="0" tint="-0.24994659260841701"/>
      </bottom>
      <diagonal/>
    </border>
    <border>
      <left/>
      <right style="medium">
        <color theme="0" tint="-0.499984740745262"/>
      </right>
      <top style="medium">
        <color theme="0" tint="-0.24994659260841701"/>
      </top>
      <bottom style="medium">
        <color theme="0" tint="-0.24994659260841701"/>
      </bottom>
      <diagonal/>
    </border>
    <border>
      <left style="medium">
        <color theme="0" tint="-0.499984740745262"/>
      </left>
      <right style="medium">
        <color theme="0" tint="-0.24994659260841701"/>
      </right>
      <top style="medium">
        <color theme="0" tint="-0.24994659260841701"/>
      </top>
      <bottom/>
      <diagonal/>
    </border>
    <border>
      <left/>
      <right style="medium">
        <color theme="0" tint="-0.499984740745262"/>
      </right>
      <top style="medium">
        <color theme="0" tint="-0.24994659260841701"/>
      </top>
      <bottom/>
      <diagonal/>
    </border>
    <border>
      <left style="medium">
        <color theme="0" tint="-0.499984740745262"/>
      </left>
      <right style="medium">
        <color theme="0" tint="-0.24994659260841701"/>
      </right>
      <top/>
      <bottom/>
      <diagonal/>
    </border>
    <border>
      <left/>
      <right style="medium">
        <color theme="0" tint="-0.499984740745262"/>
      </right>
      <top/>
      <bottom style="hair">
        <color theme="0" tint="-0.24994659260841701"/>
      </bottom>
      <diagonal/>
    </border>
    <border>
      <left/>
      <right style="medium">
        <color theme="0" tint="-0.499984740745262"/>
      </right>
      <top style="hair">
        <color theme="0" tint="-0.14996795556505021"/>
      </top>
      <bottom style="hair">
        <color theme="0" tint="-0.14996795556505021"/>
      </bottom>
      <diagonal/>
    </border>
    <border>
      <left/>
      <right style="medium">
        <color theme="0" tint="-0.499984740745262"/>
      </right>
      <top style="hair">
        <color theme="0" tint="-0.14996795556505021"/>
      </top>
      <bottom style="medium">
        <color theme="0" tint="-0.24994659260841701"/>
      </bottom>
      <diagonal/>
    </border>
    <border>
      <left style="medium">
        <color theme="0" tint="-0.499984740745262"/>
      </left>
      <right style="medium">
        <color theme="0" tint="-0.24994659260841701"/>
      </right>
      <top/>
      <bottom style="medium">
        <color theme="0" tint="-0.24994659260841701"/>
      </bottom>
      <diagonal/>
    </border>
    <border>
      <left style="medium">
        <color theme="0" tint="-0.499984740745262"/>
      </left>
      <right style="medium">
        <color theme="0" tint="-0.24994659260841701"/>
      </right>
      <top style="medium">
        <color theme="0" tint="-0.24994659260841701"/>
      </top>
      <bottom style="medium">
        <color theme="0" tint="-0.24994659260841701"/>
      </bottom>
      <diagonal/>
    </border>
    <border>
      <left/>
      <right style="medium">
        <color theme="0" tint="-0.499984740745262"/>
      </right>
      <top style="thin">
        <color theme="0" tint="-0.24994659260841701"/>
      </top>
      <bottom style="medium">
        <color theme="0" tint="-0.24994659260841701"/>
      </bottom>
      <diagonal/>
    </border>
    <border>
      <left/>
      <right style="medium">
        <color theme="0" tint="-0.499984740745262"/>
      </right>
      <top style="medium">
        <color theme="0" tint="-0.24994659260841701"/>
      </top>
      <bottom style="thin">
        <color theme="0" tint="-0.24994659260841701"/>
      </bottom>
      <diagonal/>
    </border>
    <border>
      <left/>
      <right style="medium">
        <color theme="0" tint="-0.499984740745262"/>
      </right>
      <top style="thin">
        <color theme="0" tint="-0.24994659260841701"/>
      </top>
      <bottom style="thin">
        <color theme="0" tint="-0.24994659260841701"/>
      </bottom>
      <diagonal/>
    </border>
    <border>
      <left style="medium">
        <color theme="0" tint="-0.499984740745262"/>
      </left>
      <right/>
      <top style="medium">
        <color theme="0" tint="-0.24994659260841701"/>
      </top>
      <bottom/>
      <diagonal/>
    </border>
    <border>
      <left style="medium">
        <color theme="0" tint="-0.499984740745262"/>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499984740745262"/>
      </right>
      <top style="medium">
        <color theme="0" tint="-0.24994659260841701"/>
      </top>
      <bottom style="thin">
        <color theme="0" tint="-0.24994659260841701"/>
      </bottom>
      <diagonal/>
    </border>
    <border>
      <left style="medium">
        <color theme="0" tint="-0.499984740745262"/>
      </left>
      <right style="thin">
        <color theme="0" tint="-0.24994659260841701"/>
      </right>
      <top style="thin">
        <color theme="0" tint="-0.24994659260841701"/>
      </top>
      <bottom style="thin">
        <color theme="0" tint="-0.24994659260841701"/>
      </bottom>
      <diagonal/>
    </border>
    <border>
      <left style="medium">
        <color theme="0" tint="-0.499984740745262"/>
      </left>
      <right style="thin">
        <color theme="0" tint="-0.24994659260841701"/>
      </right>
      <top style="thin">
        <color theme="0" tint="-0.24994659260841701"/>
      </top>
      <bottom style="medium">
        <color theme="0" tint="-0.499984740745262"/>
      </bottom>
      <diagonal/>
    </border>
    <border>
      <left style="thin">
        <color theme="0" tint="-0.24994659260841701"/>
      </left>
      <right style="thin">
        <color theme="0" tint="-0.24994659260841701"/>
      </right>
      <top style="thin">
        <color theme="0" tint="-0.24994659260841701"/>
      </top>
      <bottom style="medium">
        <color theme="0" tint="-0.499984740745262"/>
      </bottom>
      <diagonal/>
    </border>
    <border>
      <left style="thin">
        <color theme="0" tint="-0.24994659260841701"/>
      </left>
      <right/>
      <top style="thin">
        <color theme="0" tint="-0.24994659260841701"/>
      </top>
      <bottom style="medium">
        <color theme="0" tint="-0.499984740745262"/>
      </bottom>
      <diagonal/>
    </border>
    <border>
      <left/>
      <right style="medium">
        <color theme="0" tint="-0.499984740745262"/>
      </right>
      <top style="thin">
        <color theme="0" tint="-0.24994659260841701"/>
      </top>
      <bottom style="medium">
        <color theme="0"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theme="0" tint="-0.24994659260841701"/>
      </left>
      <right style="thick">
        <color theme="0" tint="-0.499984740745262"/>
      </right>
      <top/>
      <bottom/>
      <diagonal/>
    </border>
    <border>
      <left style="medium">
        <color theme="8" tint="0.59996337778862885"/>
      </left>
      <right style="thick">
        <color theme="0" tint="-0.499984740745262"/>
      </right>
      <top/>
      <bottom/>
      <diagonal/>
    </border>
    <border>
      <left style="thick">
        <color theme="0" tint="-0.499984740745262"/>
      </left>
      <right/>
      <top style="medium">
        <color theme="0" tint="-0.24994659260841701"/>
      </top>
      <bottom style="medium">
        <color theme="0" tint="-0.24994659260841701"/>
      </bottom>
      <diagonal/>
    </border>
    <border>
      <left style="medium">
        <color theme="0" tint="-0.24994659260841701"/>
      </left>
      <right style="thick">
        <color theme="0" tint="-0.499984740745262"/>
      </right>
      <top style="medium">
        <color theme="0" tint="-0.24994659260841701"/>
      </top>
      <bottom style="medium">
        <color theme="0" tint="-0.24994659260841701"/>
      </bottom>
      <diagonal/>
    </border>
    <border>
      <left/>
      <right style="thick">
        <color theme="0" tint="-0.499984740745262"/>
      </right>
      <top style="medium">
        <color theme="0" tint="-0.24994659260841701"/>
      </top>
      <bottom style="medium">
        <color theme="0" tint="-0.24994659260841701"/>
      </bottom>
      <diagonal/>
    </border>
    <border>
      <left style="thick">
        <color theme="0" tint="-0.499984740745262"/>
      </left>
      <right/>
      <top style="medium">
        <color theme="0" tint="-0.24994659260841701"/>
      </top>
      <bottom/>
      <diagonal/>
    </border>
    <border>
      <left/>
      <right style="thick">
        <color theme="0" tint="-0.499984740745262"/>
      </right>
      <top style="medium">
        <color theme="0" tint="-0.24994659260841701"/>
      </top>
      <bottom style="thin">
        <color theme="0" tint="-0.24994659260841701"/>
      </bottom>
      <diagonal/>
    </border>
    <border>
      <left/>
      <right style="thick">
        <color theme="0" tint="-0.499984740745262"/>
      </right>
      <top style="thin">
        <color theme="0" tint="-0.24994659260841701"/>
      </top>
      <bottom style="thin">
        <color theme="0" tint="-0.24994659260841701"/>
      </bottom>
      <diagonal/>
    </border>
    <border>
      <left/>
      <right style="thick">
        <color theme="0" tint="-0.499984740745262"/>
      </right>
      <top style="medium">
        <color theme="0" tint="-0.24994659260841701"/>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medium">
        <color theme="6" tint="-0.499984740745262"/>
      </left>
      <right style="thin">
        <color theme="6" tint="-0.499984740745262"/>
      </right>
      <top style="medium">
        <color theme="6" tint="-0.499984740745262"/>
      </top>
      <bottom style="thin">
        <color theme="6" tint="-0.499984740745262"/>
      </bottom>
      <diagonal/>
    </border>
    <border>
      <left style="thin">
        <color theme="6" tint="-0.499984740745262"/>
      </left>
      <right style="thin">
        <color theme="6" tint="-0.499984740745262"/>
      </right>
      <top style="medium">
        <color theme="6" tint="-0.499984740745262"/>
      </top>
      <bottom style="thin">
        <color theme="6" tint="-0.499984740745262"/>
      </bottom>
      <diagonal/>
    </border>
    <border>
      <left style="thin">
        <color theme="6" tint="-0.499984740745262"/>
      </left>
      <right style="medium">
        <color theme="6" tint="-0.499984740745262"/>
      </right>
      <top style="medium">
        <color theme="6" tint="-0.499984740745262"/>
      </top>
      <bottom style="thin">
        <color theme="6" tint="-0.499984740745262"/>
      </bottom>
      <diagonal/>
    </border>
    <border>
      <left style="medium">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medium">
        <color theme="6" tint="-0.499984740745262"/>
      </right>
      <top style="thin">
        <color theme="6" tint="-0.499984740745262"/>
      </top>
      <bottom/>
      <diagonal/>
    </border>
    <border>
      <left style="medium">
        <color theme="6" tint="-0.499984740745262"/>
      </left>
      <right style="thin">
        <color theme="6" tint="-0.499984740745262"/>
      </right>
      <top/>
      <bottom style="medium">
        <color theme="6" tint="-0.499984740745262"/>
      </bottom>
      <diagonal/>
    </border>
    <border>
      <left style="thin">
        <color theme="6" tint="-0.499984740745262"/>
      </left>
      <right style="thin">
        <color theme="6" tint="-0.499984740745262"/>
      </right>
      <top/>
      <bottom style="medium">
        <color theme="6" tint="-0.499984740745262"/>
      </bottom>
      <diagonal/>
    </border>
    <border>
      <left style="thin">
        <color theme="6" tint="-0.499984740745262"/>
      </left>
      <right style="medium">
        <color theme="6" tint="-0.499984740745262"/>
      </right>
      <top/>
      <bottom style="medium">
        <color theme="6" tint="-0.499984740745262"/>
      </bottom>
      <diagonal/>
    </border>
    <border>
      <left style="medium">
        <color theme="7" tint="-0.499984740745262"/>
      </left>
      <right style="thin">
        <color theme="7" tint="-0.499984740745262"/>
      </right>
      <top style="thin">
        <color theme="7" tint="-0.499984740745262"/>
      </top>
      <bottom/>
      <diagonal/>
    </border>
    <border>
      <left style="thin">
        <color theme="7" tint="-0.499984740745262"/>
      </left>
      <right style="thin">
        <color theme="7" tint="-0.499984740745262"/>
      </right>
      <top style="thin">
        <color theme="7" tint="-0.499984740745262"/>
      </top>
      <bottom/>
      <diagonal/>
    </border>
    <border>
      <left style="thin">
        <color theme="7" tint="-0.499984740745262"/>
      </left>
      <right style="medium">
        <color theme="7" tint="-0.499984740745262"/>
      </right>
      <top style="thin">
        <color theme="7" tint="-0.499984740745262"/>
      </top>
      <bottom/>
      <diagonal/>
    </border>
    <border>
      <left style="medium">
        <color theme="7" tint="-0.499984740745262"/>
      </left>
      <right style="thin">
        <color theme="7" tint="-0.499984740745262"/>
      </right>
      <top/>
      <bottom style="medium">
        <color theme="7" tint="-0.499984740745262"/>
      </bottom>
      <diagonal/>
    </border>
    <border>
      <left style="thin">
        <color theme="7" tint="-0.499984740745262"/>
      </left>
      <right style="medium">
        <color theme="7" tint="-0.499984740745262"/>
      </right>
      <top/>
      <bottom style="medium">
        <color theme="7" tint="-0.499984740745262"/>
      </bottom>
      <diagonal/>
    </border>
    <border>
      <left style="medium">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style="thin">
        <color theme="8" tint="-0.499984740745262"/>
      </top>
      <bottom/>
      <diagonal/>
    </border>
    <border>
      <left style="thin">
        <color theme="8" tint="-0.499984740745262"/>
      </left>
      <right style="medium">
        <color theme="8" tint="-0.499984740745262"/>
      </right>
      <top style="thin">
        <color theme="8" tint="-0.499984740745262"/>
      </top>
      <bottom/>
      <diagonal/>
    </border>
    <border>
      <left style="medium">
        <color theme="8" tint="-0.499984740745262"/>
      </left>
      <right style="thin">
        <color theme="8" tint="-0.499984740745262"/>
      </right>
      <top/>
      <bottom style="medium">
        <color theme="8" tint="-0.499984740745262"/>
      </bottom>
      <diagonal/>
    </border>
    <border>
      <left style="thin">
        <color theme="8" tint="-0.499984740745262"/>
      </left>
      <right style="medium">
        <color theme="8" tint="-0.499984740745262"/>
      </right>
      <top/>
      <bottom style="medium">
        <color theme="8" tint="-0.499984740745262"/>
      </bottom>
      <diagonal/>
    </border>
    <border>
      <left style="thin">
        <color indexed="64"/>
      </left>
      <right style="thin">
        <color indexed="64"/>
      </right>
      <top style="thin">
        <color indexed="64"/>
      </top>
      <bottom style="thin">
        <color indexed="64"/>
      </bottom>
      <diagonal/>
    </border>
    <border>
      <left style="thin">
        <color theme="8" tint="-0.499984740745262"/>
      </left>
      <right/>
      <top style="thin">
        <color indexed="64"/>
      </top>
      <bottom style="medium">
        <color theme="8" tint="-0.499984740745262"/>
      </bottom>
      <diagonal/>
    </border>
    <border>
      <left/>
      <right/>
      <top style="thin">
        <color indexed="64"/>
      </top>
      <bottom style="medium">
        <color theme="8" tint="-0.499984740745262"/>
      </bottom>
      <diagonal/>
    </border>
    <border>
      <left/>
      <right style="thin">
        <color theme="8" tint="-0.499984740745262"/>
      </right>
      <top style="thin">
        <color indexed="64"/>
      </top>
      <bottom style="medium">
        <color theme="8" tint="-0.499984740745262"/>
      </bottom>
      <diagonal/>
    </border>
    <border>
      <left style="thin">
        <color theme="7" tint="-0.499984740745262"/>
      </left>
      <right/>
      <top style="thin">
        <color indexed="64"/>
      </top>
      <bottom style="medium">
        <color theme="7" tint="-0.499984740745262"/>
      </bottom>
      <diagonal/>
    </border>
    <border>
      <left/>
      <right/>
      <top style="thin">
        <color indexed="64"/>
      </top>
      <bottom style="medium">
        <color theme="7" tint="-0.499984740745262"/>
      </bottom>
      <diagonal/>
    </border>
    <border>
      <left/>
      <right style="thin">
        <color theme="7" tint="-0.499984740745262"/>
      </right>
      <top style="thin">
        <color indexed="64"/>
      </top>
      <bottom style="medium">
        <color theme="7" tint="-0.499984740745262"/>
      </bottom>
      <diagonal/>
    </border>
  </borders>
  <cellStyleXfs count="7">
    <xf numFmtId="0" fontId="0" fillId="0" borderId="0"/>
    <xf numFmtId="0" fontId="12" fillId="0" borderId="0"/>
    <xf numFmtId="9" fontId="13" fillId="0" borderId="0" applyFont="0" applyFill="0" applyBorder="0" applyAlignment="0" applyProtection="0"/>
    <xf numFmtId="0" fontId="12" fillId="0" borderId="0"/>
    <xf numFmtId="0" fontId="13" fillId="0" borderId="0"/>
    <xf numFmtId="0" fontId="30" fillId="0" borderId="0"/>
    <xf numFmtId="0" fontId="12" fillId="0" borderId="0"/>
  </cellStyleXfs>
  <cellXfs count="254">
    <xf numFmtId="0" fontId="0" fillId="0" borderId="0" xfId="0"/>
    <xf numFmtId="0" fontId="1" fillId="0" borderId="0" xfId="0" applyFont="1"/>
    <xf numFmtId="0" fontId="20" fillId="0" borderId="0" xfId="0" applyFont="1"/>
    <xf numFmtId="0" fontId="3" fillId="9" borderId="0" xfId="0" applyFont="1" applyFill="1" applyAlignment="1">
      <alignment horizontal="center" vertical="center" wrapText="1"/>
    </xf>
    <xf numFmtId="0" fontId="10" fillId="0" borderId="0" xfId="0" applyFont="1"/>
    <xf numFmtId="0" fontId="2" fillId="2" borderId="1" xfId="0" applyFont="1" applyFill="1" applyBorder="1"/>
    <xf numFmtId="0" fontId="2" fillId="2" borderId="2" xfId="0" applyFont="1" applyFill="1" applyBorder="1"/>
    <xf numFmtId="0" fontId="3" fillId="4" borderId="3" xfId="0" applyFont="1" applyFill="1" applyBorder="1" applyAlignment="1">
      <alignment horizontal="center"/>
    </xf>
    <xf numFmtId="0" fontId="2" fillId="3" borderId="1" xfId="0" applyFont="1" applyFill="1" applyBorder="1"/>
    <xf numFmtId="0" fontId="2" fillId="3" borderId="2" xfId="0" applyFont="1" applyFill="1" applyBorder="1"/>
    <xf numFmtId="0" fontId="6" fillId="6" borderId="3" xfId="0" applyFont="1" applyFill="1" applyBorder="1" applyAlignment="1">
      <alignment horizontal="center" vertical="center"/>
    </xf>
    <xf numFmtId="0" fontId="8" fillId="8" borderId="12" xfId="0" applyFont="1" applyFill="1" applyBorder="1" applyAlignment="1">
      <alignment horizontal="center" vertical="top"/>
    </xf>
    <xf numFmtId="0" fontId="8" fillId="8" borderId="13" xfId="0" applyFont="1" applyFill="1" applyBorder="1" applyAlignment="1">
      <alignment horizontal="left" vertical="top"/>
    </xf>
    <xf numFmtId="0" fontId="28" fillId="0" borderId="17" xfId="0" applyFont="1" applyBorder="1" applyAlignment="1">
      <alignment vertical="top" wrapText="1"/>
    </xf>
    <xf numFmtId="0" fontId="28" fillId="0" borderId="18" xfId="0" applyFont="1" applyBorder="1" applyAlignment="1">
      <alignment vertical="top" wrapText="1"/>
    </xf>
    <xf numFmtId="0" fontId="2" fillId="7" borderId="1" xfId="0" applyFont="1" applyFill="1" applyBorder="1"/>
    <xf numFmtId="0" fontId="2" fillId="7" borderId="2" xfId="0" applyFont="1" applyFill="1" applyBorder="1"/>
    <xf numFmtId="0" fontId="6" fillId="19" borderId="3"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left" vertical="center"/>
    </xf>
    <xf numFmtId="0" fontId="7" fillId="5" borderId="3" xfId="0" applyFont="1" applyFill="1" applyBorder="1" applyAlignment="1">
      <alignment horizontal="center" vertical="center"/>
    </xf>
    <xf numFmtId="0" fontId="31" fillId="20" borderId="12" xfId="0" applyFont="1" applyFill="1" applyBorder="1" applyAlignment="1">
      <alignment horizontal="center" vertical="center"/>
    </xf>
    <xf numFmtId="0" fontId="31" fillId="20" borderId="13" xfId="0" applyFont="1" applyFill="1" applyBorder="1" applyAlignment="1">
      <alignment horizontal="left" vertical="center"/>
    </xf>
    <xf numFmtId="0" fontId="0" fillId="0" borderId="0" xfId="0" applyAlignment="1">
      <alignment horizontal="right" vertical="top"/>
    </xf>
    <xf numFmtId="0" fontId="0" fillId="0" borderId="0" xfId="0" applyAlignment="1">
      <alignment horizontal="center" vertical="center"/>
    </xf>
    <xf numFmtId="0" fontId="0" fillId="0" borderId="0" xfId="0" applyAlignment="1">
      <alignment horizontal="left" vertical="center" wrapText="1"/>
    </xf>
    <xf numFmtId="0" fontId="2" fillId="21" borderId="1" xfId="0" applyFont="1" applyFill="1" applyBorder="1"/>
    <xf numFmtId="0" fontId="2" fillId="21" borderId="2" xfId="0" applyFont="1" applyFill="1" applyBorder="1"/>
    <xf numFmtId="0" fontId="32" fillId="22" borderId="8" xfId="0" applyFont="1" applyFill="1" applyBorder="1" applyAlignment="1">
      <alignment horizontal="center" vertical="center"/>
    </xf>
    <xf numFmtId="0" fontId="32" fillId="22" borderId="9" xfId="0" applyFont="1" applyFill="1" applyBorder="1"/>
    <xf numFmtId="0" fontId="33" fillId="11" borderId="4" xfId="0" applyFont="1" applyFill="1" applyBorder="1" applyAlignment="1">
      <alignment horizontal="center" vertical="center"/>
    </xf>
    <xf numFmtId="0" fontId="33" fillId="11" borderId="5" xfId="0" applyFont="1" applyFill="1" applyBorder="1"/>
    <xf numFmtId="0" fontId="7" fillId="17" borderId="0" xfId="0" applyFont="1" applyFill="1"/>
    <xf numFmtId="0" fontId="7" fillId="5" borderId="0" xfId="0" applyFont="1" applyFill="1" applyAlignment="1">
      <alignment horizontal="left" vertical="center"/>
    </xf>
    <xf numFmtId="0" fontId="8" fillId="18" borderId="0" xfId="0" applyFont="1" applyFill="1"/>
    <xf numFmtId="0" fontId="31" fillId="19" borderId="0" xfId="0" applyFont="1" applyFill="1"/>
    <xf numFmtId="0" fontId="34" fillId="10" borderId="0" xfId="0" applyFont="1" applyFill="1" applyAlignment="1">
      <alignment vertical="center" wrapText="1"/>
    </xf>
    <xf numFmtId="0" fontId="34" fillId="10" borderId="0" xfId="0" quotePrefix="1" applyFont="1" applyFill="1" applyAlignment="1">
      <alignment vertical="center" wrapText="1"/>
    </xf>
    <xf numFmtId="0" fontId="36" fillId="10" borderId="5" xfId="0" applyFont="1" applyFill="1" applyBorder="1"/>
    <xf numFmtId="0" fontId="1" fillId="0" borderId="0" xfId="0" applyFont="1" applyAlignment="1">
      <alignment horizontal="center" vertical="center"/>
    </xf>
    <xf numFmtId="0" fontId="1" fillId="0" borderId="0" xfId="0" applyFont="1" applyAlignment="1">
      <alignment horizontal="left" vertical="center" wrapText="1"/>
    </xf>
    <xf numFmtId="0" fontId="23" fillId="26" borderId="2" xfId="0" applyFont="1" applyFill="1" applyBorder="1" applyAlignment="1">
      <alignment horizontal="left"/>
    </xf>
    <xf numFmtId="0" fontId="34" fillId="10" borderId="0" xfId="0" applyFont="1" applyFill="1" applyAlignment="1">
      <alignment vertical="top" wrapText="1"/>
    </xf>
    <xf numFmtId="0" fontId="44" fillId="10" borderId="0" xfId="0" applyFont="1" applyFill="1" applyAlignment="1">
      <alignment vertical="top" wrapText="1"/>
    </xf>
    <xf numFmtId="0" fontId="35" fillId="10" borderId="39" xfId="0" applyFont="1" applyFill="1" applyBorder="1" applyAlignment="1">
      <alignment vertical="center" wrapText="1"/>
    </xf>
    <xf numFmtId="0" fontId="36" fillId="10" borderId="40" xfId="0" applyFont="1" applyFill="1" applyBorder="1"/>
    <xf numFmtId="0" fontId="2" fillId="2" borderId="45" xfId="0" applyFont="1" applyFill="1" applyBorder="1" applyAlignment="1">
      <alignment horizontal="center" wrapText="1"/>
    </xf>
    <xf numFmtId="0" fontId="6" fillId="4" borderId="39" xfId="0" applyFont="1" applyFill="1" applyBorder="1"/>
    <xf numFmtId="44" fontId="6" fillId="14" borderId="48" xfId="0" applyNumberFormat="1" applyFont="1" applyFill="1" applyBorder="1" applyAlignment="1">
      <alignment vertical="center"/>
    </xf>
    <xf numFmtId="44" fontId="6" fillId="16" borderId="48" xfId="0" applyNumberFormat="1" applyFont="1" applyFill="1" applyBorder="1" applyAlignment="1">
      <alignment vertical="center"/>
    </xf>
    <xf numFmtId="44" fontId="7" fillId="5" borderId="49" xfId="0" applyNumberFormat="1" applyFont="1" applyFill="1" applyBorder="1" applyAlignment="1">
      <alignment vertical="center"/>
    </xf>
    <xf numFmtId="44" fontId="5" fillId="5" borderId="39" xfId="0" applyNumberFormat="1" applyFont="1" applyFill="1" applyBorder="1"/>
    <xf numFmtId="0" fontId="2" fillId="3" borderId="45" xfId="0" applyFont="1" applyFill="1" applyBorder="1" applyAlignment="1">
      <alignment horizontal="center" wrapText="1"/>
    </xf>
    <xf numFmtId="0" fontId="6" fillId="6" borderId="39" xfId="0" applyFont="1" applyFill="1" applyBorder="1"/>
    <xf numFmtId="44" fontId="4" fillId="8" borderId="39" xfId="0" applyNumberFormat="1" applyFont="1" applyFill="1" applyBorder="1"/>
    <xf numFmtId="0" fontId="2" fillId="7" borderId="45" xfId="0" applyFont="1" applyFill="1" applyBorder="1" applyAlignment="1">
      <alignment horizontal="center" wrapText="1"/>
    </xf>
    <xf numFmtId="0" fontId="6" fillId="19" borderId="39" xfId="0" applyFont="1" applyFill="1" applyBorder="1"/>
    <xf numFmtId="44" fontId="31" fillId="20" borderId="52" xfId="0" applyNumberFormat="1" applyFont="1" applyFill="1" applyBorder="1" applyAlignment="1">
      <alignment vertical="center"/>
    </xf>
    <xf numFmtId="44" fontId="4" fillId="20" borderId="39" xfId="0" applyNumberFormat="1" applyFont="1" applyFill="1" applyBorder="1"/>
    <xf numFmtId="0" fontId="11" fillId="0" borderId="46" xfId="0" applyFont="1" applyBorder="1" applyAlignment="1">
      <alignment vertical="center" textRotation="90"/>
    </xf>
    <xf numFmtId="0" fontId="2" fillId="21" borderId="45" xfId="0" applyFont="1" applyFill="1" applyBorder="1" applyAlignment="1">
      <alignment horizontal="center" vertical="center" wrapText="1"/>
    </xf>
    <xf numFmtId="44" fontId="24" fillId="23" borderId="47" xfId="0" applyNumberFormat="1" applyFont="1" applyFill="1" applyBorder="1"/>
    <xf numFmtId="0" fontId="11" fillId="0" borderId="50" xfId="0" applyFont="1" applyBorder="1" applyAlignment="1">
      <alignment vertical="center" textRotation="90"/>
    </xf>
    <xf numFmtId="44" fontId="24" fillId="24" borderId="41" xfId="0" applyNumberFormat="1" applyFont="1" applyFill="1" applyBorder="1"/>
    <xf numFmtId="0" fontId="1" fillId="0" borderId="38" xfId="0" applyFont="1" applyBorder="1" applyAlignment="1">
      <alignment horizontal="right" wrapText="1"/>
    </xf>
    <xf numFmtId="0" fontId="1" fillId="0" borderId="40" xfId="0" applyFont="1" applyBorder="1"/>
    <xf numFmtId="0" fontId="1" fillId="0" borderId="55" xfId="0" applyFont="1" applyBorder="1" applyAlignment="1">
      <alignment horizontal="right" wrapText="1"/>
    </xf>
    <xf numFmtId="0" fontId="28" fillId="9" borderId="56" xfId="0" applyFont="1" applyFill="1" applyBorder="1" applyAlignment="1">
      <alignment horizontal="center" vertical="top" wrapText="1"/>
    </xf>
    <xf numFmtId="0" fontId="28" fillId="14" borderId="58" xfId="0" applyFont="1" applyFill="1" applyBorder="1" applyAlignment="1">
      <alignment horizontal="center" vertical="top" wrapText="1"/>
    </xf>
    <xf numFmtId="0" fontId="28" fillId="16" borderId="58" xfId="0" applyFont="1" applyFill="1" applyBorder="1" applyAlignment="1">
      <alignment horizontal="center" vertical="top" wrapText="1"/>
    </xf>
    <xf numFmtId="0" fontId="29" fillId="23" borderId="58" xfId="0" applyFont="1" applyFill="1" applyBorder="1" applyAlignment="1">
      <alignment horizontal="center" vertical="top" wrapText="1"/>
    </xf>
    <xf numFmtId="0" fontId="29" fillId="24" borderId="59" xfId="0" applyFont="1" applyFill="1" applyBorder="1" applyAlignment="1">
      <alignment horizontal="center" vertical="top" wrapText="1"/>
    </xf>
    <xf numFmtId="0" fontId="28" fillId="0" borderId="60" xfId="0" applyFont="1" applyBorder="1" applyAlignment="1">
      <alignment vertical="top" wrapText="1"/>
    </xf>
    <xf numFmtId="0" fontId="44" fillId="10" borderId="66" xfId="0" applyFont="1" applyFill="1" applyBorder="1" applyAlignment="1">
      <alignment vertical="top" wrapText="1"/>
    </xf>
    <xf numFmtId="0" fontId="34" fillId="10" borderId="67" xfId="0" applyFont="1" applyFill="1" applyBorder="1" applyAlignment="1">
      <alignment vertical="top" wrapText="1"/>
    </xf>
    <xf numFmtId="0" fontId="34" fillId="10" borderId="67" xfId="0" applyFont="1" applyFill="1" applyBorder="1" applyAlignment="1">
      <alignment vertical="center" wrapText="1"/>
    </xf>
    <xf numFmtId="0" fontId="34" fillId="10" borderId="67" xfId="0" quotePrefix="1" applyFont="1" applyFill="1" applyBorder="1" applyAlignment="1">
      <alignment vertical="center" wrapText="1"/>
    </xf>
    <xf numFmtId="0" fontId="0" fillId="0" borderId="66" xfId="0" applyBorder="1"/>
    <xf numFmtId="0" fontId="15" fillId="7" borderId="68" xfId="0" applyFont="1" applyFill="1" applyBorder="1" applyAlignment="1">
      <alignment horizontal="center" vertical="center" wrapText="1"/>
    </xf>
    <xf numFmtId="44" fontId="16" fillId="13" borderId="69" xfId="0" applyNumberFormat="1" applyFont="1" applyFill="1" applyBorder="1" applyAlignment="1">
      <alignment horizontal="center" wrapText="1"/>
    </xf>
    <xf numFmtId="0" fontId="18" fillId="7" borderId="67" xfId="0" applyFont="1" applyFill="1" applyBorder="1" applyAlignment="1">
      <alignment horizontal="center"/>
    </xf>
    <xf numFmtId="0" fontId="2" fillId="23" borderId="66" xfId="0" applyFont="1" applyFill="1" applyBorder="1"/>
    <xf numFmtId="0" fontId="2" fillId="23" borderId="0" xfId="0" applyFont="1" applyFill="1"/>
    <xf numFmtId="164" fontId="2" fillId="23" borderId="69" xfId="0" applyNumberFormat="1" applyFont="1" applyFill="1" applyBorder="1"/>
    <xf numFmtId="0" fontId="1" fillId="0" borderId="66" xfId="0" applyFont="1" applyBorder="1"/>
    <xf numFmtId="2" fontId="1" fillId="10" borderId="69" xfId="2" applyNumberFormat="1" applyFont="1" applyFill="1" applyBorder="1" applyProtection="1">
      <protection locked="0"/>
    </xf>
    <xf numFmtId="164" fontId="1" fillId="0" borderId="69" xfId="0" applyNumberFormat="1" applyFont="1" applyBorder="1"/>
    <xf numFmtId="0" fontId="1" fillId="8" borderId="66" xfId="0" applyFont="1" applyFill="1" applyBorder="1"/>
    <xf numFmtId="0" fontId="1" fillId="8" borderId="0" xfId="0" applyFont="1" applyFill="1"/>
    <xf numFmtId="0" fontId="1" fillId="8" borderId="69" xfId="0" applyFont="1" applyFill="1" applyBorder="1"/>
    <xf numFmtId="0" fontId="0" fillId="14" borderId="66" xfId="0" applyFill="1" applyBorder="1"/>
    <xf numFmtId="0" fontId="0" fillId="14" borderId="0" xfId="0" applyFill="1"/>
    <xf numFmtId="164" fontId="1" fillId="8" borderId="69" xfId="0" applyNumberFormat="1" applyFont="1" applyFill="1" applyBorder="1"/>
    <xf numFmtId="44" fontId="21" fillId="15" borderId="71" xfId="0" applyNumberFormat="1" applyFont="1" applyFill="1" applyBorder="1"/>
    <xf numFmtId="0" fontId="1" fillId="0" borderId="73" xfId="0" applyFont="1" applyBorder="1" applyAlignment="1">
      <alignment horizontal="right"/>
    </xf>
    <xf numFmtId="0" fontId="1" fillId="0" borderId="66" xfId="0" applyFont="1" applyBorder="1" applyAlignment="1">
      <alignment horizontal="right"/>
    </xf>
    <xf numFmtId="0" fontId="23" fillId="26" borderId="73" xfId="0" applyFont="1" applyFill="1" applyBorder="1" applyAlignment="1">
      <alignment horizontal="left"/>
    </xf>
    <xf numFmtId="0" fontId="14" fillId="26" borderId="76" xfId="0" applyFont="1" applyFill="1" applyBorder="1"/>
    <xf numFmtId="0" fontId="1" fillId="10" borderId="66" xfId="0" applyFont="1" applyFill="1" applyBorder="1" applyAlignment="1">
      <alignment horizontal="left"/>
    </xf>
    <xf numFmtId="0" fontId="1" fillId="10" borderId="0" xfId="0" applyFont="1" applyFill="1" applyAlignment="1">
      <alignment horizontal="left"/>
    </xf>
    <xf numFmtId="0" fontId="0" fillId="10" borderId="67" xfId="0" applyFill="1" applyBorder="1"/>
    <xf numFmtId="0" fontId="1" fillId="12" borderId="66" xfId="0" applyFont="1" applyFill="1" applyBorder="1" applyAlignment="1">
      <alignment horizontal="left"/>
    </xf>
    <xf numFmtId="0" fontId="1" fillId="12" borderId="0" xfId="0" applyFont="1" applyFill="1" applyAlignment="1">
      <alignment horizontal="left"/>
    </xf>
    <xf numFmtId="0" fontId="0" fillId="12" borderId="67" xfId="0" applyFill="1" applyBorder="1"/>
    <xf numFmtId="0" fontId="23" fillId="27" borderId="77" xfId="0" applyFont="1" applyFill="1" applyBorder="1"/>
    <xf numFmtId="0" fontId="23" fillId="27" borderId="78" xfId="0" applyFont="1" applyFill="1" applyBorder="1"/>
    <xf numFmtId="0" fontId="14" fillId="27" borderId="79" xfId="0" applyFont="1" applyFill="1" applyBorder="1"/>
    <xf numFmtId="0" fontId="16" fillId="10" borderId="63" xfId="0" applyFont="1" applyFill="1" applyBorder="1" applyAlignment="1">
      <alignment vertical="top" wrapText="1"/>
    </xf>
    <xf numFmtId="0" fontId="44" fillId="10" borderId="66" xfId="0" applyFont="1" applyFill="1" applyBorder="1" applyAlignment="1">
      <alignment vertical="top"/>
    </xf>
    <xf numFmtId="0" fontId="44" fillId="10" borderId="0" xfId="0" applyFont="1" applyFill="1" applyAlignment="1">
      <alignment vertical="top"/>
    </xf>
    <xf numFmtId="0" fontId="44" fillId="10" borderId="0" xfId="0" quotePrefix="1" applyFont="1" applyFill="1" applyAlignment="1">
      <alignment vertical="top" wrapText="1"/>
    </xf>
    <xf numFmtId="44" fontId="6" fillId="14" borderId="48" xfId="0" applyNumberFormat="1" applyFont="1" applyFill="1" applyBorder="1"/>
    <xf numFmtId="44" fontId="6" fillId="16" borderId="48" xfId="0" applyNumberFormat="1" applyFont="1" applyFill="1" applyBorder="1"/>
    <xf numFmtId="44" fontId="8" fillId="8" borderId="52" xfId="0" applyNumberFormat="1" applyFont="1" applyFill="1" applyBorder="1"/>
    <xf numFmtId="44" fontId="9" fillId="9" borderId="47" xfId="0" applyNumberFormat="1" applyFont="1" applyFill="1" applyBorder="1" applyAlignment="1">
      <alignment vertical="center"/>
    </xf>
    <xf numFmtId="0" fontId="2" fillId="28" borderId="1" xfId="0" applyFont="1" applyFill="1" applyBorder="1"/>
    <xf numFmtId="0" fontId="2" fillId="28" borderId="2" xfId="0" applyFont="1" applyFill="1" applyBorder="1"/>
    <xf numFmtId="0" fontId="2" fillId="28" borderId="45" xfId="0" applyFont="1" applyFill="1" applyBorder="1" applyAlignment="1">
      <alignment horizontal="center" wrapText="1"/>
    </xf>
    <xf numFmtId="0" fontId="6" fillId="29" borderId="3" xfId="0" applyFont="1" applyFill="1" applyBorder="1" applyAlignment="1">
      <alignment horizontal="center" vertical="center"/>
    </xf>
    <xf numFmtId="0" fontId="31" fillId="29" borderId="0" xfId="0" applyFont="1" applyFill="1"/>
    <xf numFmtId="0" fontId="6" fillId="29" borderId="39" xfId="0" applyFont="1" applyFill="1" applyBorder="1"/>
    <xf numFmtId="0" fontId="31" fillId="10" borderId="12" xfId="0" applyFont="1" applyFill="1" applyBorder="1" applyAlignment="1">
      <alignment horizontal="center" vertical="center"/>
    </xf>
    <xf numFmtId="0" fontId="31" fillId="10" borderId="13" xfId="0" applyFont="1" applyFill="1" applyBorder="1" applyAlignment="1">
      <alignment horizontal="left" vertical="center"/>
    </xf>
    <xf numFmtId="44" fontId="31" fillId="10" borderId="52" xfId="0" applyNumberFormat="1" applyFont="1" applyFill="1" applyBorder="1" applyAlignment="1">
      <alignment vertical="center"/>
    </xf>
    <xf numFmtId="44" fontId="4" fillId="10" borderId="39" xfId="0" applyNumberFormat="1" applyFont="1" applyFill="1" applyBorder="1"/>
    <xf numFmtId="0" fontId="39" fillId="28" borderId="83" xfId="0" applyFont="1" applyFill="1" applyBorder="1" applyAlignment="1">
      <alignment horizontal="left" wrapText="1"/>
    </xf>
    <xf numFmtId="0" fontId="39" fillId="28" borderId="84" xfId="0" applyFont="1" applyFill="1" applyBorder="1" applyAlignment="1">
      <alignment horizontal="left" wrapText="1"/>
    </xf>
    <xf numFmtId="0" fontId="39" fillId="28" borderId="84" xfId="0" applyFont="1" applyFill="1" applyBorder="1" applyAlignment="1">
      <alignment horizontal="center" wrapText="1"/>
    </xf>
    <xf numFmtId="164" fontId="39" fillId="28" borderId="84" xfId="0" applyNumberFormat="1" applyFont="1" applyFill="1" applyBorder="1" applyAlignment="1">
      <alignment horizontal="center" wrapText="1"/>
    </xf>
    <xf numFmtId="164" fontId="39" fillId="28" borderId="85" xfId="0" applyNumberFormat="1" applyFont="1" applyFill="1" applyBorder="1" applyAlignment="1">
      <alignment horizontal="center" wrapText="1"/>
    </xf>
    <xf numFmtId="0" fontId="19" fillId="28" borderId="86" xfId="0" applyFont="1" applyFill="1" applyBorder="1" applyAlignment="1">
      <alignment horizontal="center" vertical="center"/>
    </xf>
    <xf numFmtId="44" fontId="21" fillId="0" borderId="88" xfId="0" applyNumberFormat="1" applyFont="1" applyBorder="1" applyAlignment="1">
      <alignment horizontal="center" vertical="center"/>
    </xf>
    <xf numFmtId="0" fontId="39" fillId="3" borderId="94" xfId="0" applyFont="1" applyFill="1" applyBorder="1" applyAlignment="1">
      <alignment horizontal="left" wrapText="1"/>
    </xf>
    <xf numFmtId="0" fontId="39" fillId="3" borderId="95" xfId="0" applyFont="1" applyFill="1" applyBorder="1" applyAlignment="1">
      <alignment horizontal="left" wrapText="1"/>
    </xf>
    <xf numFmtId="0" fontId="39" fillId="3" borderId="95" xfId="0" applyFont="1" applyFill="1" applyBorder="1" applyAlignment="1">
      <alignment horizontal="center" wrapText="1"/>
    </xf>
    <xf numFmtId="164" fontId="39" fillId="3" borderId="95" xfId="0" applyNumberFormat="1" applyFont="1" applyFill="1" applyBorder="1" applyAlignment="1">
      <alignment horizontal="center" wrapText="1"/>
    </xf>
    <xf numFmtId="164" fontId="39" fillId="3" borderId="96" xfId="0" applyNumberFormat="1" applyFont="1" applyFill="1" applyBorder="1" applyAlignment="1">
      <alignment horizontal="center" wrapText="1"/>
    </xf>
    <xf numFmtId="0" fontId="19" fillId="3" borderId="97" xfId="0" applyFont="1" applyFill="1" applyBorder="1" applyAlignment="1">
      <alignment horizontal="center" vertical="center"/>
    </xf>
    <xf numFmtId="44" fontId="21" fillId="0" borderId="98" xfId="0" applyNumberFormat="1" applyFont="1" applyBorder="1" applyAlignment="1">
      <alignment horizontal="center" vertical="center"/>
    </xf>
    <xf numFmtId="0" fontId="39" fillId="7" borderId="89" xfId="0" applyFont="1" applyFill="1" applyBorder="1" applyAlignment="1">
      <alignment horizontal="left" wrapText="1"/>
    </xf>
    <xf numFmtId="0" fontId="39" fillId="7" borderId="90" xfId="0" applyFont="1" applyFill="1" applyBorder="1" applyAlignment="1">
      <alignment horizontal="left" wrapText="1"/>
    </xf>
    <xf numFmtId="0" fontId="39" fillId="7" borderId="90" xfId="0" applyFont="1" applyFill="1" applyBorder="1" applyAlignment="1">
      <alignment horizontal="center" wrapText="1"/>
    </xf>
    <xf numFmtId="164" fontId="39" fillId="7" borderId="90" xfId="0" applyNumberFormat="1" applyFont="1" applyFill="1" applyBorder="1" applyAlignment="1">
      <alignment horizontal="center" wrapText="1"/>
    </xf>
    <xf numFmtId="164" fontId="39" fillId="7" borderId="91" xfId="0" applyNumberFormat="1" applyFont="1" applyFill="1" applyBorder="1" applyAlignment="1">
      <alignment horizontal="center" wrapText="1"/>
    </xf>
    <xf numFmtId="44" fontId="41" fillId="0" borderId="93" xfId="0" applyNumberFormat="1" applyFont="1" applyBorder="1" applyAlignment="1">
      <alignment horizontal="center" vertical="center"/>
    </xf>
    <xf numFmtId="0" fontId="39" fillId="2" borderId="23" xfId="0" applyFont="1" applyFill="1" applyBorder="1" applyAlignment="1">
      <alignment horizontal="left" wrapText="1"/>
    </xf>
    <xf numFmtId="0" fontId="39" fillId="2" borderId="24" xfId="0" applyFont="1" applyFill="1" applyBorder="1" applyAlignment="1">
      <alignment horizontal="left" wrapText="1"/>
    </xf>
    <xf numFmtId="0" fontId="39" fillId="2" borderId="24" xfId="0" applyFont="1" applyFill="1" applyBorder="1" applyAlignment="1">
      <alignment horizontal="center" wrapText="1"/>
    </xf>
    <xf numFmtId="164" fontId="39" fillId="2" borderId="24" xfId="0" applyNumberFormat="1" applyFont="1" applyFill="1" applyBorder="1" applyAlignment="1">
      <alignment horizontal="center" wrapText="1"/>
    </xf>
    <xf numFmtId="164" fontId="39" fillId="2" borderId="25" xfId="0" applyNumberFormat="1" applyFont="1" applyFill="1" applyBorder="1" applyAlignment="1">
      <alignment horizontal="center" wrapText="1"/>
    </xf>
    <xf numFmtId="0" fontId="19" fillId="2" borderId="26" xfId="0" applyFont="1" applyFill="1" applyBorder="1" applyAlignment="1">
      <alignment horizontal="center" vertical="center"/>
    </xf>
    <xf numFmtId="44" fontId="40" fillId="0" borderId="28" xfId="0" applyNumberFormat="1" applyFont="1" applyBorder="1" applyAlignment="1">
      <alignment horizontal="center" vertical="center"/>
    </xf>
    <xf numFmtId="0" fontId="50" fillId="0" borderId="99" xfId="0" applyFont="1" applyBorder="1" applyAlignment="1">
      <alignment horizontal="center" vertical="center"/>
    </xf>
    <xf numFmtId="164" fontId="50" fillId="0" borderId="99" xfId="0" applyNumberFormat="1" applyFont="1" applyBorder="1"/>
    <xf numFmtId="0" fontId="19" fillId="7" borderId="92" xfId="0" applyFont="1" applyFill="1" applyBorder="1" applyAlignment="1">
      <alignment horizontal="center" vertical="center"/>
    </xf>
    <xf numFmtId="0" fontId="50" fillId="0" borderId="99" xfId="0" applyFont="1" applyBorder="1" applyAlignment="1">
      <alignment vertical="top"/>
    </xf>
    <xf numFmtId="0" fontId="50" fillId="0" borderId="99" xfId="0" applyFont="1" applyBorder="1" applyAlignment="1">
      <alignment vertical="top" wrapText="1"/>
    </xf>
    <xf numFmtId="164" fontId="50" fillId="0" borderId="99" xfId="0" applyNumberFormat="1" applyFont="1" applyBorder="1" applyAlignment="1" applyProtection="1">
      <alignment vertical="center"/>
      <protection locked="0"/>
    </xf>
    <xf numFmtId="1" fontId="50" fillId="0" borderId="99" xfId="0" applyNumberFormat="1"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left" vertical="center"/>
    </xf>
    <xf numFmtId="0" fontId="28" fillId="0" borderId="19" xfId="0" applyFont="1" applyBorder="1" applyAlignment="1">
      <alignment horizontal="left" vertical="top" wrapText="1"/>
    </xf>
    <xf numFmtId="0" fontId="28" fillId="0" borderId="54" xfId="0" applyFont="1" applyBorder="1" applyAlignment="1">
      <alignment horizontal="left" vertical="top" wrapText="1"/>
    </xf>
    <xf numFmtId="0" fontId="28" fillId="0" borderId="61" xfId="0" applyFont="1" applyBorder="1" applyAlignment="1">
      <alignment horizontal="left" vertical="top" wrapText="1"/>
    </xf>
    <xf numFmtId="0" fontId="28" fillId="0" borderId="62" xfId="0" applyFont="1" applyBorder="1" applyAlignment="1">
      <alignment horizontal="left" vertical="top" wrapText="1"/>
    </xf>
    <xf numFmtId="0" fontId="3" fillId="9" borderId="4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43" xfId="0" applyFont="1" applyFill="1" applyBorder="1" applyAlignment="1">
      <alignment horizontal="center" vertical="center" wrapText="1"/>
    </xf>
    <xf numFmtId="0" fontId="26" fillId="0" borderId="40" xfId="0" applyFont="1" applyBorder="1" applyAlignment="1">
      <alignment horizontal="left" vertical="top" wrapText="1"/>
    </xf>
    <xf numFmtId="0" fontId="26" fillId="0" borderId="5" xfId="0" applyFont="1" applyBorder="1" applyAlignment="1">
      <alignment horizontal="left" vertical="top" wrapText="1"/>
    </xf>
    <xf numFmtId="0" fontId="26" fillId="0" borderId="41" xfId="0" applyFont="1" applyBorder="1" applyAlignment="1">
      <alignment horizontal="left" vertical="top" wrapText="1"/>
    </xf>
    <xf numFmtId="0" fontId="28" fillId="0" borderId="17" xfId="0" applyFont="1" applyBorder="1" applyAlignment="1">
      <alignment horizontal="left" vertical="top" wrapText="1"/>
    </xf>
    <xf numFmtId="0" fontId="28" fillId="0" borderId="57" xfId="0" applyFont="1" applyBorder="1" applyAlignment="1">
      <alignment horizontal="left" vertical="top" wrapText="1"/>
    </xf>
    <xf numFmtId="14" fontId="42" fillId="0" borderId="16" xfId="0" applyNumberFormat="1" applyFont="1" applyBorder="1" applyAlignment="1" applyProtection="1">
      <alignment horizontal="center"/>
      <protection locked="0"/>
    </xf>
    <xf numFmtId="0" fontId="42" fillId="0" borderId="16" xfId="0" applyFont="1" applyBorder="1" applyAlignment="1" applyProtection="1">
      <alignment horizontal="center"/>
      <protection locked="0"/>
    </xf>
    <xf numFmtId="0" fontId="42" fillId="0" borderId="54" xfId="0" applyFont="1" applyBorder="1" applyAlignment="1" applyProtection="1">
      <alignment horizontal="center"/>
      <protection locked="0"/>
    </xf>
    <xf numFmtId="0" fontId="42" fillId="0" borderId="15" xfId="0" applyFont="1" applyBorder="1" applyAlignment="1" applyProtection="1">
      <alignment horizontal="center"/>
      <protection locked="0"/>
    </xf>
    <xf numFmtId="0" fontId="42" fillId="0" borderId="53" xfId="0" applyFont="1" applyBorder="1" applyAlignment="1" applyProtection="1">
      <alignment horizontal="center"/>
      <protection locked="0"/>
    </xf>
    <xf numFmtId="0" fontId="3" fillId="9" borderId="42" xfId="0" applyFont="1" applyFill="1" applyBorder="1" applyAlignment="1">
      <alignment horizontal="center" wrapText="1"/>
    </xf>
    <xf numFmtId="0" fontId="3" fillId="9" borderId="7" xfId="0" applyFont="1" applyFill="1" applyBorder="1" applyAlignment="1">
      <alignment horizontal="center" wrapText="1"/>
    </xf>
    <xf numFmtId="0" fontId="3" fillId="9" borderId="43" xfId="0" applyFont="1" applyFill="1" applyBorder="1" applyAlignment="1">
      <alignment horizontal="center" wrapText="1"/>
    </xf>
    <xf numFmtId="0" fontId="47" fillId="0" borderId="51" xfId="0" applyFont="1" applyBorder="1" applyAlignment="1">
      <alignment horizontal="center" vertical="center" textRotation="90" wrapText="1"/>
    </xf>
    <xf numFmtId="0" fontId="4" fillId="20" borderId="6" xfId="0" applyFont="1" applyFill="1" applyBorder="1" applyAlignment="1">
      <alignment horizontal="center" vertical="center"/>
    </xf>
    <xf numFmtId="0" fontId="4" fillId="20" borderId="7" xfId="0" applyFont="1" applyFill="1" applyBorder="1" applyAlignment="1">
      <alignment horizontal="center" vertical="center"/>
    </xf>
    <xf numFmtId="0" fontId="48" fillId="0" borderId="51" xfId="0" applyFont="1" applyBorder="1" applyAlignment="1">
      <alignment horizontal="center" vertical="center" textRotation="90" wrapText="1"/>
    </xf>
    <xf numFmtId="0" fontId="4" fillId="10" borderId="6" xfId="0" applyFont="1" applyFill="1" applyBorder="1" applyAlignment="1">
      <alignment horizontal="center" vertical="center"/>
    </xf>
    <xf numFmtId="0" fontId="4" fillId="10" borderId="7" xfId="0" applyFont="1" applyFill="1" applyBorder="1" applyAlignment="1">
      <alignment horizontal="center" vertical="center"/>
    </xf>
    <xf numFmtId="0" fontId="34" fillId="10" borderId="36" xfId="0" applyFont="1" applyFill="1" applyBorder="1" applyAlignment="1">
      <alignment horizontal="left" vertical="top" wrapText="1"/>
    </xf>
    <xf numFmtId="0" fontId="34" fillId="10" borderId="37" xfId="0" applyFont="1" applyFill="1" applyBorder="1" applyAlignment="1">
      <alignment horizontal="left" vertical="top" wrapText="1"/>
    </xf>
    <xf numFmtId="0" fontId="34" fillId="10" borderId="35" xfId="0" applyFont="1" applyFill="1" applyBorder="1" applyAlignment="1">
      <alignment horizontal="left" vertical="top" wrapText="1"/>
    </xf>
    <xf numFmtId="0" fontId="34" fillId="10" borderId="38" xfId="0" applyFont="1" applyFill="1" applyBorder="1" applyAlignment="1">
      <alignment horizontal="left" vertical="center"/>
    </xf>
    <xf numFmtId="0" fontId="34" fillId="10" borderId="0" xfId="0" applyFont="1" applyFill="1" applyAlignment="1">
      <alignment horizontal="left" vertical="center"/>
    </xf>
    <xf numFmtId="0" fontId="34" fillId="10" borderId="38" xfId="0" applyFont="1" applyFill="1" applyBorder="1" applyAlignment="1">
      <alignment horizontal="left" vertical="center" wrapText="1"/>
    </xf>
    <xf numFmtId="0" fontId="34" fillId="10" borderId="0" xfId="0" applyFont="1" applyFill="1" applyAlignment="1">
      <alignment horizontal="left" vertical="center" wrapText="1"/>
    </xf>
    <xf numFmtId="0" fontId="43" fillId="12" borderId="5" xfId="0" applyFont="1" applyFill="1" applyBorder="1" applyAlignment="1" applyProtection="1">
      <alignment horizontal="center"/>
      <protection locked="0"/>
    </xf>
    <xf numFmtId="0" fontId="43" fillId="12" borderId="41" xfId="0" applyFont="1" applyFill="1" applyBorder="1" applyAlignment="1" applyProtection="1">
      <alignment horizontal="center"/>
      <protection locked="0"/>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18" fillId="25" borderId="42" xfId="0" applyFont="1" applyFill="1" applyBorder="1" applyAlignment="1">
      <alignment horizontal="center" vertical="center" wrapText="1"/>
    </xf>
    <xf numFmtId="0" fontId="18" fillId="25" borderId="7" xfId="0" applyFont="1" applyFill="1" applyBorder="1" applyAlignment="1">
      <alignment horizontal="center" vertical="center"/>
    </xf>
    <xf numFmtId="0" fontId="18" fillId="25" borderId="43" xfId="0" applyFont="1" applyFill="1" applyBorder="1" applyAlignment="1">
      <alignment horizontal="center" vertical="center"/>
    </xf>
    <xf numFmtId="0" fontId="37" fillId="10" borderId="42" xfId="0" applyFont="1" applyFill="1" applyBorder="1" applyAlignment="1">
      <alignment horizontal="center" wrapText="1"/>
    </xf>
    <xf numFmtId="0" fontId="37" fillId="10" borderId="7" xfId="0" applyFont="1" applyFill="1" applyBorder="1" applyAlignment="1">
      <alignment horizontal="center" wrapText="1"/>
    </xf>
    <xf numFmtId="0" fontId="37" fillId="10" borderId="43" xfId="0" applyFont="1" applyFill="1" applyBorder="1" applyAlignment="1">
      <alignment horizontal="center" wrapText="1"/>
    </xf>
    <xf numFmtId="0" fontId="34" fillId="10" borderId="38" xfId="0" applyFont="1" applyFill="1" applyBorder="1" applyAlignment="1">
      <alignment horizontal="left" vertical="top" wrapText="1"/>
    </xf>
    <xf numFmtId="0" fontId="34" fillId="10" borderId="0" xfId="0" applyFont="1" applyFill="1" applyAlignment="1">
      <alignment horizontal="left" vertical="top" wrapText="1"/>
    </xf>
    <xf numFmtId="0" fontId="4" fillId="8" borderId="6" xfId="0" applyFont="1" applyFill="1" applyBorder="1" applyAlignment="1">
      <alignment horizontal="center" vertical="center"/>
    </xf>
    <xf numFmtId="0" fontId="4" fillId="8" borderId="7" xfId="0" applyFont="1" applyFill="1" applyBorder="1" applyAlignment="1">
      <alignment horizontal="center" vertical="center"/>
    </xf>
    <xf numFmtId="0" fontId="45" fillId="0" borderId="44" xfId="0" applyFont="1" applyBorder="1" applyAlignment="1">
      <alignment horizontal="center" vertical="center" textRotation="90" wrapText="1"/>
    </xf>
    <xf numFmtId="0" fontId="45" fillId="0" borderId="46" xfId="0" applyFont="1" applyBorder="1" applyAlignment="1">
      <alignment horizontal="center" vertical="center" textRotation="90"/>
    </xf>
    <xf numFmtId="0" fontId="45" fillId="0" borderId="50" xfId="0" applyFont="1" applyBorder="1" applyAlignment="1">
      <alignment horizontal="center" vertical="center" textRotation="90"/>
    </xf>
    <xf numFmtId="0" fontId="46" fillId="0" borderId="51" xfId="0" applyFont="1" applyBorder="1" applyAlignment="1">
      <alignment horizontal="center" vertical="center" textRotation="90" wrapText="1"/>
    </xf>
    <xf numFmtId="0" fontId="16" fillId="10" borderId="64" xfId="0" applyFont="1" applyFill="1" applyBorder="1" applyAlignment="1">
      <alignment horizontal="left" vertical="top" wrapText="1"/>
    </xf>
    <xf numFmtId="0" fontId="16" fillId="10" borderId="65" xfId="0" applyFont="1" applyFill="1" applyBorder="1" applyAlignment="1">
      <alignment horizontal="left" vertical="top" wrapText="1"/>
    </xf>
    <xf numFmtId="0" fontId="3" fillId="9" borderId="70" xfId="0" applyFont="1" applyFill="1" applyBorder="1" applyAlignment="1">
      <alignment horizontal="center" vertical="center" wrapText="1"/>
    </xf>
    <xf numFmtId="0" fontId="3" fillId="9" borderId="72" xfId="0" applyFont="1" applyFill="1" applyBorder="1" applyAlignment="1">
      <alignment horizontal="center" vertical="center" wrapText="1"/>
    </xf>
    <xf numFmtId="0" fontId="22" fillId="0" borderId="70" xfId="0" applyFont="1" applyBorder="1" applyAlignment="1">
      <alignment horizontal="left" vertical="center" wrapText="1"/>
    </xf>
    <xf numFmtId="0" fontId="22" fillId="0" borderId="7" xfId="0" applyFont="1" applyBorder="1" applyAlignment="1">
      <alignment horizontal="left" vertical="center" wrapText="1"/>
    </xf>
    <xf numFmtId="0" fontId="22" fillId="0" borderId="72" xfId="0" applyFont="1" applyBorder="1" applyAlignment="1">
      <alignment horizontal="left" vertical="center" wrapText="1"/>
    </xf>
    <xf numFmtId="0" fontId="0" fillId="0" borderId="66" xfId="0" applyBorder="1" applyAlignment="1">
      <alignment horizontal="center"/>
    </xf>
    <xf numFmtId="0" fontId="0" fillId="0" borderId="0" xfId="0" applyAlignment="1">
      <alignment horizontal="center"/>
    </xf>
    <xf numFmtId="0" fontId="0" fillId="0" borderId="67" xfId="0" applyBorder="1" applyAlignment="1">
      <alignment horizontal="center"/>
    </xf>
    <xf numFmtId="0" fontId="17" fillId="11" borderId="66" xfId="0" applyFont="1" applyFill="1" applyBorder="1" applyAlignment="1">
      <alignment horizontal="center" wrapText="1"/>
    </xf>
    <xf numFmtId="0" fontId="17" fillId="11" borderId="0" xfId="0" applyFont="1" applyFill="1" applyAlignment="1">
      <alignment horizontal="center" wrapText="1"/>
    </xf>
    <xf numFmtId="0" fontId="17" fillId="11" borderId="67" xfId="0" applyFont="1" applyFill="1" applyBorder="1" applyAlignment="1">
      <alignment horizontal="center" wrapText="1"/>
    </xf>
    <xf numFmtId="0" fontId="21" fillId="15" borderId="70" xfId="0" applyFont="1" applyFill="1" applyBorder="1" applyAlignment="1">
      <alignment horizontal="right"/>
    </xf>
    <xf numFmtId="0" fontId="21" fillId="15" borderId="14" xfId="0" applyFont="1" applyFill="1" applyBorder="1" applyAlignment="1">
      <alignment horizontal="right"/>
    </xf>
    <xf numFmtId="0" fontId="1" fillId="0" borderId="15" xfId="0" applyFont="1" applyBorder="1" applyAlignment="1" applyProtection="1">
      <alignment horizontal="center"/>
      <protection locked="0"/>
    </xf>
    <xf numFmtId="0" fontId="1" fillId="0" borderId="74" xfId="0" applyFont="1" applyBorder="1" applyAlignment="1" applyProtection="1">
      <alignment horizontal="center"/>
      <protection locked="0"/>
    </xf>
    <xf numFmtId="14" fontId="1" fillId="0" borderId="16" xfId="0" applyNumberFormat="1" applyFont="1" applyBorder="1" applyAlignment="1" applyProtection="1">
      <alignment horizontal="center"/>
      <protection locked="0"/>
    </xf>
    <xf numFmtId="0" fontId="1" fillId="0" borderId="75" xfId="0" applyFont="1" applyBorder="1" applyAlignment="1" applyProtection="1">
      <alignment horizontal="center"/>
      <protection locked="0"/>
    </xf>
    <xf numFmtId="0" fontId="28" fillId="17" borderId="20" xfId="0" applyFont="1" applyFill="1" applyBorder="1" applyAlignment="1">
      <alignment horizontal="center" vertical="center" wrapText="1"/>
    </xf>
    <xf numFmtId="0" fontId="1" fillId="17" borderId="21" xfId="0" applyFont="1" applyFill="1" applyBorder="1" applyAlignment="1">
      <alignment horizontal="center" vertical="center" wrapText="1"/>
    </xf>
    <xf numFmtId="0" fontId="1" fillId="17" borderId="22" xfId="0" applyFont="1" applyFill="1" applyBorder="1" applyAlignment="1">
      <alignment horizontal="center" vertical="center" wrapText="1"/>
    </xf>
    <xf numFmtId="0" fontId="19" fillId="2" borderId="27" xfId="0" applyFont="1" applyFill="1" applyBorder="1" applyAlignment="1">
      <alignment horizontal="right" vertical="center"/>
    </xf>
    <xf numFmtId="0" fontId="28"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9" fillId="3" borderId="100" xfId="0" applyFont="1" applyFill="1" applyBorder="1" applyAlignment="1">
      <alignment horizontal="right" vertical="center"/>
    </xf>
    <xf numFmtId="0" fontId="19" fillId="3" borderId="101" xfId="0" applyFont="1" applyFill="1" applyBorder="1" applyAlignment="1">
      <alignment horizontal="right" vertical="center"/>
    </xf>
    <xf numFmtId="0" fontId="19" fillId="3" borderId="102" xfId="0" applyFont="1" applyFill="1" applyBorder="1" applyAlignment="1">
      <alignment horizontal="right" vertical="center"/>
    </xf>
    <xf numFmtId="0" fontId="28" fillId="19" borderId="32" xfId="0" applyFont="1" applyFill="1" applyBorder="1" applyAlignment="1">
      <alignment horizontal="center" vertical="center" wrapText="1"/>
    </xf>
    <xf numFmtId="0" fontId="1" fillId="19" borderId="33" xfId="0" applyFont="1" applyFill="1" applyBorder="1" applyAlignment="1">
      <alignment horizontal="center" vertical="center" wrapText="1"/>
    </xf>
    <xf numFmtId="0" fontId="1" fillId="19" borderId="34" xfId="0" applyFont="1" applyFill="1" applyBorder="1" applyAlignment="1">
      <alignment horizontal="center" vertical="center" wrapText="1"/>
    </xf>
    <xf numFmtId="0" fontId="19" fillId="7" borderId="103" xfId="0" applyFont="1" applyFill="1" applyBorder="1" applyAlignment="1">
      <alignment horizontal="right" vertical="center"/>
    </xf>
    <xf numFmtId="0" fontId="19" fillId="7" borderId="104" xfId="0" applyFont="1" applyFill="1" applyBorder="1" applyAlignment="1">
      <alignment horizontal="right" vertical="center"/>
    </xf>
    <xf numFmtId="0" fontId="19" fillId="7" borderId="105" xfId="0" applyFont="1" applyFill="1" applyBorder="1" applyAlignment="1">
      <alignment horizontal="right" vertical="center"/>
    </xf>
    <xf numFmtId="0" fontId="28" fillId="29" borderId="80" xfId="0" applyFont="1" applyFill="1" applyBorder="1" applyAlignment="1">
      <alignment horizontal="center" vertical="center" wrapText="1"/>
    </xf>
    <xf numFmtId="0" fontId="1" fillId="29" borderId="81" xfId="0" applyFont="1" applyFill="1" applyBorder="1" applyAlignment="1">
      <alignment horizontal="center" vertical="center" wrapText="1"/>
    </xf>
    <xf numFmtId="0" fontId="1" fillId="29" borderId="82" xfId="0" applyFont="1" applyFill="1" applyBorder="1" applyAlignment="1">
      <alignment horizontal="center" vertical="center" wrapText="1"/>
    </xf>
    <xf numFmtId="0" fontId="19" fillId="28" borderId="87" xfId="0" applyFont="1" applyFill="1" applyBorder="1" applyAlignment="1">
      <alignment horizontal="right" vertical="center"/>
    </xf>
    <xf numFmtId="1" fontId="50" fillId="0" borderId="99" xfId="0" applyNumberFormat="1" applyFont="1" applyFill="1" applyBorder="1" applyAlignment="1">
      <alignment horizontal="center" vertical="center"/>
    </xf>
  </cellXfs>
  <cellStyles count="7">
    <cellStyle name="Normal" xfId="0" builtinId="0"/>
    <cellStyle name="Normal 2" xfId="1" xr:uid="{00000000-0005-0000-0000-000001000000}"/>
    <cellStyle name="Normal 3" xfId="5" xr:uid="{8166FC30-B863-4B3B-A58F-F7B9A6B2C1B6}"/>
    <cellStyle name="Normal 5" xfId="6" xr:uid="{DBA30AA7-C290-42D7-8771-4937F3BEED30}"/>
    <cellStyle name="Normal 5 2 2" xfId="3" xr:uid="{933CCF73-A968-4520-B8D7-2E9B7A5F8719}"/>
    <cellStyle name="Normal 5 3" xfId="4" xr:uid="{7AF4DFAA-5DCD-446C-924C-8CD46B2DACB3}"/>
    <cellStyle name="Percent" xfId="2" builtinId="5"/>
  </cellStyles>
  <dxfs count="0"/>
  <tableStyles count="0" defaultTableStyle="TableStyleMedium2" defaultPivotStyle="PivotStyleLight16"/>
  <colors>
    <mruColors>
      <color rgb="FFFFF2C9"/>
      <color rgb="FFFFE48F"/>
      <color rgb="FFFFFFCC"/>
      <color rgb="FFFFFF99"/>
      <color rgb="FFFCD5B4"/>
      <color rgb="FFB7DEE8"/>
      <color rgb="FFC5D9F1"/>
      <color rgb="FFCCC0DA"/>
      <color rgb="FFF2DCDB"/>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662940</xdr:colOff>
          <xdr:row>12</xdr:row>
          <xdr:rowOff>281940</xdr:rowOff>
        </xdr:from>
        <xdr:to>
          <xdr:col>3</xdr:col>
          <xdr:colOff>967740</xdr:colOff>
          <xdr:row>14</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678180</xdr:colOff>
          <xdr:row>19</xdr:row>
          <xdr:rowOff>297180</xdr:rowOff>
        </xdr:from>
        <xdr:to>
          <xdr:col>3</xdr:col>
          <xdr:colOff>982980</xdr:colOff>
          <xdr:row>21</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27</xdr:row>
          <xdr:rowOff>0</xdr:rowOff>
        </xdr:from>
        <xdr:to>
          <xdr:col>3</xdr:col>
          <xdr:colOff>990600</xdr:colOff>
          <xdr:row>28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35</xdr:row>
          <xdr:rowOff>0</xdr:rowOff>
        </xdr:from>
        <xdr:to>
          <xdr:col>3</xdr:col>
          <xdr:colOff>990600</xdr:colOff>
          <xdr:row>35</xdr:row>
          <xdr:rowOff>205740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ackage%201/Construction/IFB/FM_PBC_JLB_Alleys_C1607_MasterBidForm_20240318_DRAFT_Unprotected.xlsx" TargetMode="External"/><Relationship Id="rId2" Type="http://schemas.openxmlformats.org/officeDocument/2006/relationships/externalLinkPath" Target="file:///Q:\Chicago%20Department%20of%20Transportation\Alleys\Group%201\Construction\IFB\FM_PBC_JLB_Alleys_C1607_MasterBidForm_20240318_DRAFT_Unprotected.xlsx" TargetMode="External"/><Relationship Id="rId1" Type="http://schemas.openxmlformats.org/officeDocument/2006/relationships/externalLinkPath" Target="/Chicago%20Department%20of%20Transportation/Alleys/Package%201/Construction/IFB/FM_PBC_JLB_Alleys_C1607_MasterBidForm_20240318_DRAFT_Unprotecte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ackage%201/Construction/IFB/PBC%20Alley%20Reconstruction%20SP%20Package%201%20No%20Unit%20Prices.xlsx" TargetMode="External"/><Relationship Id="rId2" Type="http://schemas.openxmlformats.org/officeDocument/2006/relationships/externalLinkPath" Target="file:///Q:\Chicago%20Department%20of%20Transportation\Alleys\Group%201\Construction\IFB\PBC%20Alley%20Reconstruction%20SP%20Package%201%20No%20Unit%20Prices.xlsx" TargetMode="External"/><Relationship Id="rId1" Type="http://schemas.openxmlformats.org/officeDocument/2006/relationships/externalLinkPath" Target="/Chicago%20Department%20of%20Transportation/Alleys/Package%201/Construction/IFB/PBC%20Alley%20Reconstruction%20SP%20Package%201%20No%20Unit%20Pri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chedule of Prices"/>
      <sheetName val="BidFormMASTER All Alleys"/>
      <sheetName val="Award Criteria Figure"/>
    </sheetNames>
    <sheetDataSet>
      <sheetData sheetId="0"/>
      <sheetData sheetId="1">
        <row r="16">
          <cell r="D16">
            <v>525000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2356A_21-CP#14"/>
      <sheetName val="22356B_22-CP#19"/>
      <sheetName val="22356C_21-CP#39"/>
      <sheetName val="22356D_22-CP#24"/>
      <sheetName val="22-M#6 Send Rev Plans"/>
      <sheetName val="22356F_22-M#17"/>
      <sheetName val="22356G_22-T#2"/>
      <sheetName val="Original Items"/>
      <sheetName val="Original Items Condensed"/>
    </sheetNames>
    <sheetDataSet>
      <sheetData sheetId="0"/>
      <sheetData sheetId="1"/>
      <sheetData sheetId="2"/>
      <sheetData sheetId="3"/>
      <sheetData sheetId="4"/>
      <sheetData sheetId="5"/>
      <sheetData sheetId="6"/>
      <sheetData sheetId="7"/>
      <sheetData sheetId="8">
        <row r="8">
          <cell r="C8" t="str">
            <v>Code Number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view="pageBreakPreview" topLeftCell="A27" zoomScaleNormal="100" zoomScaleSheetLayoutView="100" zoomScalePageLayoutView="85" workbookViewId="0">
      <selection activeCell="C5" sqref="C5:D5"/>
    </sheetView>
  </sheetViews>
  <sheetFormatPr defaultColWidth="9.21875" defaultRowHeight="13.8" x14ac:dyDescent="0.25"/>
  <cols>
    <col min="1" max="1" width="12" style="1" customWidth="1"/>
    <col min="2" max="2" width="12.5546875" style="1" customWidth="1"/>
    <col min="3" max="3" width="99.21875" style="1" customWidth="1"/>
    <col min="4" max="4" width="22.44140625" style="1" customWidth="1"/>
    <col min="5" max="16384" width="9.21875" style="1"/>
  </cols>
  <sheetData>
    <row r="1" spans="1:4" ht="24" customHeight="1" x14ac:dyDescent="0.25">
      <c r="A1" s="191" t="s">
        <v>10</v>
      </c>
      <c r="B1" s="189"/>
      <c r="C1" s="189" t="s">
        <v>147</v>
      </c>
      <c r="D1" s="190"/>
    </row>
    <row r="2" spans="1:4" ht="24" customHeight="1" x14ac:dyDescent="0.25">
      <c r="A2" s="206" t="s">
        <v>72</v>
      </c>
      <c r="B2" s="207"/>
      <c r="C2" s="44" t="s">
        <v>76</v>
      </c>
      <c r="D2" s="46"/>
    </row>
    <row r="3" spans="1:4" ht="24" customHeight="1" x14ac:dyDescent="0.25">
      <c r="A3" s="192" t="s">
        <v>11</v>
      </c>
      <c r="B3" s="193"/>
      <c r="C3" s="38" t="s">
        <v>118</v>
      </c>
      <c r="D3" s="46"/>
    </row>
    <row r="4" spans="1:4" s="4" customFormat="1" ht="24" customHeight="1" x14ac:dyDescent="0.45">
      <c r="A4" s="194" t="s">
        <v>73</v>
      </c>
      <c r="B4" s="195"/>
      <c r="C4" s="39" t="s">
        <v>119</v>
      </c>
      <c r="D4" s="46"/>
    </row>
    <row r="5" spans="1:4" s="4" customFormat="1" ht="37.5" customHeight="1" thickBot="1" x14ac:dyDescent="0.5">
      <c r="A5" s="47" t="s">
        <v>6</v>
      </c>
      <c r="B5" s="40"/>
      <c r="C5" s="196"/>
      <c r="D5" s="197"/>
    </row>
    <row r="6" spans="1:4" s="4" customFormat="1" ht="34.5" customHeight="1" thickBot="1" x14ac:dyDescent="0.5">
      <c r="A6" s="200" t="s">
        <v>70</v>
      </c>
      <c r="B6" s="201"/>
      <c r="C6" s="201"/>
      <c r="D6" s="202"/>
    </row>
    <row r="7" spans="1:4" s="4" customFormat="1" ht="56.25" customHeight="1" thickBot="1" x14ac:dyDescent="0.5">
      <c r="A7" s="203" t="s">
        <v>128</v>
      </c>
      <c r="B7" s="204"/>
      <c r="C7" s="204"/>
      <c r="D7" s="205"/>
    </row>
    <row r="8" spans="1:4" ht="20.100000000000001" customHeight="1" x14ac:dyDescent="0.35">
      <c r="A8" s="210" t="s">
        <v>121</v>
      </c>
      <c r="B8" s="5" t="s">
        <v>1</v>
      </c>
      <c r="C8" s="6" t="s">
        <v>2</v>
      </c>
      <c r="D8" s="48" t="s">
        <v>9</v>
      </c>
    </row>
    <row r="9" spans="1:4" ht="24" customHeight="1" x14ac:dyDescent="0.35">
      <c r="A9" s="211"/>
      <c r="B9" s="7"/>
      <c r="C9" s="34" t="s">
        <v>120</v>
      </c>
      <c r="D9" s="49"/>
    </row>
    <row r="10" spans="1:4" ht="24" customHeight="1" x14ac:dyDescent="0.25">
      <c r="A10" s="211"/>
      <c r="B10" s="18">
        <v>1</v>
      </c>
      <c r="C10" s="19" t="s">
        <v>3</v>
      </c>
      <c r="D10" s="116">
        <f>SUM('22961 E. 79TH STREET'!G57)</f>
        <v>0</v>
      </c>
    </row>
    <row r="11" spans="1:4" ht="24" customHeight="1" x14ac:dyDescent="0.25">
      <c r="A11" s="211"/>
      <c r="B11" s="20">
        <v>2</v>
      </c>
      <c r="C11" s="19" t="s">
        <v>4</v>
      </c>
      <c r="D11" s="50">
        <v>405000</v>
      </c>
    </row>
    <row r="12" spans="1:4" ht="24" customHeight="1" x14ac:dyDescent="0.25">
      <c r="A12" s="211"/>
      <c r="B12" s="20">
        <v>3</v>
      </c>
      <c r="C12" s="21" t="s">
        <v>8</v>
      </c>
      <c r="D12" s="51">
        <v>25000</v>
      </c>
    </row>
    <row r="13" spans="1:4" ht="24" customHeight="1" thickBot="1" x14ac:dyDescent="0.3">
      <c r="A13" s="211"/>
      <c r="B13" s="22">
        <v>4</v>
      </c>
      <c r="C13" s="35" t="s">
        <v>7</v>
      </c>
      <c r="D13" s="52">
        <f>SUM(D10:D12)</f>
        <v>430000</v>
      </c>
    </row>
    <row r="14" spans="1:4" ht="14.1" customHeight="1" thickBot="1" x14ac:dyDescent="0.3">
      <c r="A14" s="212"/>
      <c r="B14" s="198" t="s">
        <v>5</v>
      </c>
      <c r="C14" s="199"/>
      <c r="D14" s="53"/>
    </row>
    <row r="15" spans="1:4" ht="20.100000000000001" customHeight="1" thickBot="1" x14ac:dyDescent="0.4">
      <c r="A15" s="213" t="s">
        <v>123</v>
      </c>
      <c r="B15" s="8" t="s">
        <v>1</v>
      </c>
      <c r="C15" s="9" t="s">
        <v>2</v>
      </c>
      <c r="D15" s="54" t="s">
        <v>9</v>
      </c>
    </row>
    <row r="16" spans="1:4" ht="24" customHeight="1" thickBot="1" x14ac:dyDescent="0.4">
      <c r="A16" s="213"/>
      <c r="B16" s="10"/>
      <c r="C16" s="36" t="s">
        <v>122</v>
      </c>
      <c r="D16" s="55"/>
    </row>
    <row r="17" spans="1:4" ht="24" customHeight="1" thickBot="1" x14ac:dyDescent="0.3">
      <c r="A17" s="213"/>
      <c r="B17" s="18">
        <v>5</v>
      </c>
      <c r="C17" s="19" t="s">
        <v>3</v>
      </c>
      <c r="D17" s="116">
        <f>SUM('22962 E. 95TH STREET'!G57)</f>
        <v>0</v>
      </c>
    </row>
    <row r="18" spans="1:4" ht="24" customHeight="1" thickBot="1" x14ac:dyDescent="0.4">
      <c r="A18" s="213"/>
      <c r="B18" s="20">
        <v>6</v>
      </c>
      <c r="C18" s="19" t="s">
        <v>4</v>
      </c>
      <c r="D18" s="113">
        <v>160000</v>
      </c>
    </row>
    <row r="19" spans="1:4" ht="24" customHeight="1" thickBot="1" x14ac:dyDescent="0.4">
      <c r="A19" s="213"/>
      <c r="B19" s="20">
        <v>7</v>
      </c>
      <c r="C19" s="21" t="s">
        <v>8</v>
      </c>
      <c r="D19" s="114">
        <v>25000</v>
      </c>
    </row>
    <row r="20" spans="1:4" ht="24" customHeight="1" thickBot="1" x14ac:dyDescent="0.4">
      <c r="A20" s="213"/>
      <c r="B20" s="11">
        <v>8</v>
      </c>
      <c r="C20" s="12" t="s">
        <v>7</v>
      </c>
      <c r="D20" s="115">
        <f>SUM(D17:D19)</f>
        <v>185000</v>
      </c>
    </row>
    <row r="21" spans="1:4" ht="14.1" customHeight="1" thickBot="1" x14ac:dyDescent="0.3">
      <c r="A21" s="213"/>
      <c r="B21" s="208" t="s">
        <v>5</v>
      </c>
      <c r="C21" s="209"/>
      <c r="D21" s="56"/>
    </row>
    <row r="22" spans="1:4" ht="18.600000000000001" thickBot="1" x14ac:dyDescent="0.4">
      <c r="A22" s="183" t="s">
        <v>125</v>
      </c>
      <c r="B22" s="15" t="s">
        <v>1</v>
      </c>
      <c r="C22" s="16" t="s">
        <v>2</v>
      </c>
      <c r="D22" s="57" t="s">
        <v>9</v>
      </c>
    </row>
    <row r="23" spans="1:4" ht="18.600000000000001" thickBot="1" x14ac:dyDescent="0.4">
      <c r="A23" s="183"/>
      <c r="B23" s="17"/>
      <c r="C23" s="37" t="s">
        <v>124</v>
      </c>
      <c r="D23" s="58"/>
    </row>
    <row r="24" spans="1:4" ht="24" customHeight="1" thickBot="1" x14ac:dyDescent="0.3">
      <c r="A24" s="183"/>
      <c r="B24" s="18">
        <v>9</v>
      </c>
      <c r="C24" s="19" t="s">
        <v>3</v>
      </c>
      <c r="D24" s="116">
        <f>SUM('22963 E. 73RD STREET'!G57)</f>
        <v>0</v>
      </c>
    </row>
    <row r="25" spans="1:4" ht="24" customHeight="1" thickBot="1" x14ac:dyDescent="0.3">
      <c r="A25" s="183"/>
      <c r="B25" s="20">
        <v>10</v>
      </c>
      <c r="C25" s="19" t="s">
        <v>4</v>
      </c>
      <c r="D25" s="50">
        <v>145000</v>
      </c>
    </row>
    <row r="26" spans="1:4" ht="24" customHeight="1" thickBot="1" x14ac:dyDescent="0.3">
      <c r="A26" s="183"/>
      <c r="B26" s="20">
        <v>11</v>
      </c>
      <c r="C26" s="21" t="s">
        <v>8</v>
      </c>
      <c r="D26" s="51">
        <v>25000</v>
      </c>
    </row>
    <row r="27" spans="1:4" ht="24" customHeight="1" thickBot="1" x14ac:dyDescent="0.3">
      <c r="A27" s="183"/>
      <c r="B27" s="23">
        <v>12</v>
      </c>
      <c r="C27" s="24" t="s">
        <v>7</v>
      </c>
      <c r="D27" s="59">
        <f>SUM(D24:D26)</f>
        <v>170000</v>
      </c>
    </row>
    <row r="28" spans="1:4" ht="14.4" thickBot="1" x14ac:dyDescent="0.3">
      <c r="A28" s="183"/>
      <c r="B28" s="184" t="s">
        <v>5</v>
      </c>
      <c r="C28" s="185"/>
      <c r="D28" s="60"/>
    </row>
    <row r="29" spans="1:4" ht="18.600000000000001" thickBot="1" x14ac:dyDescent="0.4">
      <c r="A29" s="186" t="s">
        <v>126</v>
      </c>
      <c r="B29" s="117" t="s">
        <v>1</v>
      </c>
      <c r="C29" s="118" t="s">
        <v>2</v>
      </c>
      <c r="D29" s="119" t="s">
        <v>9</v>
      </c>
    </row>
    <row r="30" spans="1:4" ht="18.600000000000001" thickBot="1" x14ac:dyDescent="0.4">
      <c r="A30" s="186"/>
      <c r="B30" s="120"/>
      <c r="C30" s="121" t="s">
        <v>127</v>
      </c>
      <c r="D30" s="122"/>
    </row>
    <row r="31" spans="1:4" ht="18.600000000000001" thickBot="1" x14ac:dyDescent="0.3">
      <c r="A31" s="186"/>
      <c r="B31" s="18">
        <v>13</v>
      </c>
      <c r="C31" s="19" t="s">
        <v>3</v>
      </c>
      <c r="D31" s="116">
        <f>SUM('22964 E. 108TH STREET'!G57)</f>
        <v>0</v>
      </c>
    </row>
    <row r="32" spans="1:4" ht="18.75" customHeight="1" thickBot="1" x14ac:dyDescent="0.3">
      <c r="A32" s="186"/>
      <c r="B32" s="20">
        <v>14</v>
      </c>
      <c r="C32" s="19" t="s">
        <v>4</v>
      </c>
      <c r="D32" s="50">
        <v>115000</v>
      </c>
    </row>
    <row r="33" spans="1:4" ht="20.100000000000001" customHeight="1" thickBot="1" x14ac:dyDescent="0.3">
      <c r="A33" s="186"/>
      <c r="B33" s="20">
        <v>15</v>
      </c>
      <c r="C33" s="21" t="s">
        <v>8</v>
      </c>
      <c r="D33" s="51">
        <v>25000</v>
      </c>
    </row>
    <row r="34" spans="1:4" ht="20.100000000000001" customHeight="1" thickBot="1" x14ac:dyDescent="0.3">
      <c r="A34" s="186"/>
      <c r="B34" s="161">
        <v>16</v>
      </c>
      <c r="C34" s="162" t="s">
        <v>144</v>
      </c>
      <c r="D34" s="51">
        <v>5000</v>
      </c>
    </row>
    <row r="35" spans="1:4" ht="20.100000000000001" customHeight="1" thickBot="1" x14ac:dyDescent="0.3">
      <c r="A35" s="186"/>
      <c r="B35" s="123">
        <v>17</v>
      </c>
      <c r="C35" s="124" t="s">
        <v>7</v>
      </c>
      <c r="D35" s="125">
        <f>SUM(D31:D34)</f>
        <v>145000</v>
      </c>
    </row>
    <row r="36" spans="1:4" ht="16.5" customHeight="1" thickBot="1" x14ac:dyDescent="0.3">
      <c r="A36" s="186"/>
      <c r="B36" s="187" t="s">
        <v>5</v>
      </c>
      <c r="C36" s="188"/>
      <c r="D36" s="126"/>
    </row>
    <row r="37" spans="1:4" ht="18" x14ac:dyDescent="0.35">
      <c r="A37" s="61"/>
      <c r="B37" s="28" t="s">
        <v>1</v>
      </c>
      <c r="C37" s="29" t="s">
        <v>2</v>
      </c>
      <c r="D37" s="62" t="s">
        <v>36</v>
      </c>
    </row>
    <row r="38" spans="1:4" ht="20.399999999999999" x14ac:dyDescent="0.35">
      <c r="A38" s="61"/>
      <c r="B38" s="30">
        <v>18</v>
      </c>
      <c r="C38" s="31" t="s">
        <v>145</v>
      </c>
      <c r="D38" s="63">
        <f>SUM(D13+D20+D27+D35)</f>
        <v>930000</v>
      </c>
    </row>
    <row r="39" spans="1:4" ht="21" thickBot="1" x14ac:dyDescent="0.4">
      <c r="A39" s="64"/>
      <c r="B39" s="32">
        <v>19</v>
      </c>
      <c r="C39" s="33" t="s">
        <v>77</v>
      </c>
      <c r="D39" s="65">
        <f>SUM('Award Criteria Figure'!C38)</f>
        <v>930000</v>
      </c>
    </row>
    <row r="40" spans="1:4" ht="18.600000000000001" thickBot="1" x14ac:dyDescent="0.4">
      <c r="A40" s="180" t="s">
        <v>50</v>
      </c>
      <c r="B40" s="181"/>
      <c r="C40" s="181"/>
      <c r="D40" s="182"/>
    </row>
    <row r="41" spans="1:4" x14ac:dyDescent="0.25">
      <c r="A41" s="66" t="s">
        <v>43</v>
      </c>
      <c r="B41" s="178"/>
      <c r="C41" s="178"/>
      <c r="D41" s="179"/>
    </row>
    <row r="42" spans="1:4" x14ac:dyDescent="0.25">
      <c r="A42" s="66" t="s">
        <v>44</v>
      </c>
      <c r="B42" s="175"/>
      <c r="C42" s="176"/>
      <c r="D42" s="177"/>
    </row>
    <row r="43" spans="1:4" ht="17.55" customHeight="1" thickBot="1" x14ac:dyDescent="0.3">
      <c r="A43" s="67"/>
      <c r="B43" s="175"/>
      <c r="C43" s="176"/>
      <c r="D43" s="177"/>
    </row>
    <row r="44" spans="1:4" ht="18.600000000000001" thickBot="1" x14ac:dyDescent="0.3">
      <c r="A44" s="167" t="s">
        <v>28</v>
      </c>
      <c r="B44" s="168"/>
      <c r="C44" s="168"/>
      <c r="D44" s="169"/>
    </row>
    <row r="45" spans="1:4" x14ac:dyDescent="0.25">
      <c r="A45" s="68" t="s">
        <v>29</v>
      </c>
      <c r="B45" s="178"/>
      <c r="C45" s="178"/>
      <c r="D45" s="179"/>
    </row>
    <row r="46" spans="1:4" ht="14.4" thickBot="1" x14ac:dyDescent="0.3">
      <c r="A46" s="66" t="s">
        <v>30</v>
      </c>
      <c r="B46" s="175"/>
      <c r="C46" s="176"/>
      <c r="D46" s="177"/>
    </row>
    <row r="47" spans="1:4" ht="35.25" customHeight="1" thickBot="1" x14ac:dyDescent="0.3">
      <c r="A47" s="167" t="s">
        <v>31</v>
      </c>
      <c r="B47" s="168"/>
      <c r="C47" s="168"/>
      <c r="D47" s="169"/>
    </row>
    <row r="48" spans="1:4" ht="14.4" thickBot="1" x14ac:dyDescent="0.3">
      <c r="A48" s="170" t="s">
        <v>114</v>
      </c>
      <c r="B48" s="171"/>
      <c r="C48" s="171"/>
      <c r="D48" s="172"/>
    </row>
    <row r="49" spans="1:4" ht="16.05" customHeight="1" x14ac:dyDescent="0.25">
      <c r="A49" s="69" t="s">
        <v>71</v>
      </c>
      <c r="B49" s="13" t="s">
        <v>45</v>
      </c>
      <c r="C49" s="173" t="s">
        <v>117</v>
      </c>
      <c r="D49" s="174"/>
    </row>
    <row r="50" spans="1:4" ht="16.05" customHeight="1" x14ac:dyDescent="0.25">
      <c r="A50" s="70" t="s">
        <v>46</v>
      </c>
      <c r="B50" s="14" t="s">
        <v>47</v>
      </c>
      <c r="C50" s="163" t="s">
        <v>152</v>
      </c>
      <c r="D50" s="164"/>
    </row>
    <row r="51" spans="1:4" ht="16.05" customHeight="1" x14ac:dyDescent="0.25">
      <c r="A51" s="71" t="s">
        <v>48</v>
      </c>
      <c r="B51" s="14" t="s">
        <v>49</v>
      </c>
      <c r="C51" s="163" t="s">
        <v>152</v>
      </c>
      <c r="D51" s="164"/>
    </row>
    <row r="52" spans="1:4" ht="27.6" x14ac:dyDescent="0.25">
      <c r="A52" s="72" t="s">
        <v>68</v>
      </c>
      <c r="B52" s="14" t="s">
        <v>112</v>
      </c>
      <c r="C52" s="163" t="s">
        <v>146</v>
      </c>
      <c r="D52" s="164"/>
    </row>
    <row r="53" spans="1:4" ht="42" thickBot="1" x14ac:dyDescent="0.3">
      <c r="A53" s="73" t="s">
        <v>69</v>
      </c>
      <c r="B53" s="74" t="s">
        <v>113</v>
      </c>
      <c r="C53" s="165" t="s">
        <v>153</v>
      </c>
      <c r="D53" s="166"/>
    </row>
    <row r="55" spans="1:4" ht="123.45" customHeight="1" x14ac:dyDescent="0.25"/>
    <row r="57" spans="1:4" ht="13.8" customHeight="1" x14ac:dyDescent="0.25"/>
  </sheetData>
  <sheetProtection algorithmName="SHA-512" hashValue="L6M2NtXcbOWO8WPy4gSrk66dFCzNUoL7OhBRF3ATCVV36pLcSU5U9C4HgKocwX5fvIiEhuS4mrMb6e8/I5BUAg==" saltValue="01WhhMJSJIhE7K6/cuX/sA==" spinCount="100000" sheet="1" selectLockedCells="1"/>
  <mergeCells count="30">
    <mergeCell ref="B14:C14"/>
    <mergeCell ref="A6:D6"/>
    <mergeCell ref="A7:D7"/>
    <mergeCell ref="A2:B2"/>
    <mergeCell ref="B21:C21"/>
    <mergeCell ref="A8:A14"/>
    <mergeCell ref="A15:A21"/>
    <mergeCell ref="C1:D1"/>
    <mergeCell ref="A1:B1"/>
    <mergeCell ref="A3:B3"/>
    <mergeCell ref="A4:B4"/>
    <mergeCell ref="C5:D5"/>
    <mergeCell ref="A40:D40"/>
    <mergeCell ref="B41:D41"/>
    <mergeCell ref="A22:A28"/>
    <mergeCell ref="B28:C28"/>
    <mergeCell ref="A29:A36"/>
    <mergeCell ref="B36:C36"/>
    <mergeCell ref="B42:D42"/>
    <mergeCell ref="B43:D43"/>
    <mergeCell ref="A44:D44"/>
    <mergeCell ref="B45:D45"/>
    <mergeCell ref="B46:D46"/>
    <mergeCell ref="C51:D51"/>
    <mergeCell ref="C52:D52"/>
    <mergeCell ref="C53:D53"/>
    <mergeCell ref="A47:D47"/>
    <mergeCell ref="A48:D48"/>
    <mergeCell ref="C49:D49"/>
    <mergeCell ref="C50:D50"/>
  </mergeCells>
  <printOptions horizontalCentered="1" verticalCentered="1"/>
  <pageMargins left="0.25" right="0.25" top="0.75" bottom="0.75" header="0.3" footer="0.3"/>
  <pageSetup scale="58" orientation="portrait" r:id="rId1"/>
  <headerFooter>
    <oddHeader>&amp;C&amp;"Arial Narrow,Bold"&amp;16B. BID FORM - CHICAGO DEPARTMENT OF TRANSPORTATION (CDOT) CAPITAL PROGRAM – ALLEYS (VARIOUS LOCATIONS) – PACKAGE 10</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662940</xdr:colOff>
                    <xdr:row>12</xdr:row>
                    <xdr:rowOff>281940</xdr:rowOff>
                  </from>
                  <to>
                    <xdr:col>3</xdr:col>
                    <xdr:colOff>967740</xdr:colOff>
                    <xdr:row>14</xdr:row>
                    <xdr:rowOff>30480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678180</xdr:colOff>
                    <xdr:row>19</xdr:row>
                    <xdr:rowOff>297180</xdr:rowOff>
                  </from>
                  <to>
                    <xdr:col>3</xdr:col>
                    <xdr:colOff>982980</xdr:colOff>
                    <xdr:row>21</xdr:row>
                    <xdr:rowOff>22860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685800</xdr:colOff>
                    <xdr:row>27</xdr:row>
                    <xdr:rowOff>0</xdr:rowOff>
                  </from>
                  <to>
                    <xdr:col>3</xdr:col>
                    <xdr:colOff>990600</xdr:colOff>
                    <xdr:row>28</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685800</xdr:colOff>
                    <xdr:row>35</xdr:row>
                    <xdr:rowOff>0</xdr:rowOff>
                  </from>
                  <to>
                    <xdr:col>3</xdr:col>
                    <xdr:colOff>990600</xdr:colOff>
                    <xdr:row>35</xdr:row>
                    <xdr:rowOff>205740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2F06-4240-44A7-A60F-B81D68BEF07A}">
  <sheetPr>
    <pageSetUpPr fitToPage="1"/>
  </sheetPr>
  <dimension ref="A1:C49"/>
  <sheetViews>
    <sheetView view="pageBreakPreview" zoomScaleNormal="100" zoomScaleSheetLayoutView="100" zoomScalePageLayoutView="80" workbookViewId="0">
      <selection activeCell="B42" sqref="B42:C42"/>
    </sheetView>
  </sheetViews>
  <sheetFormatPr defaultColWidth="1" defaultRowHeight="14.4" x14ac:dyDescent="0.3"/>
  <cols>
    <col min="1" max="1" width="21.21875" customWidth="1"/>
    <col min="2" max="2" width="79.77734375" customWidth="1"/>
    <col min="3" max="3" width="18.77734375" customWidth="1"/>
  </cols>
  <sheetData>
    <row r="1" spans="1:3" ht="24" customHeight="1" thickTop="1" x14ac:dyDescent="0.3">
      <c r="A1" s="109" t="s">
        <v>10</v>
      </c>
      <c r="B1" s="214" t="s">
        <v>147</v>
      </c>
      <c r="C1" s="215"/>
    </row>
    <row r="2" spans="1:3" ht="24" customHeight="1" x14ac:dyDescent="0.3">
      <c r="A2" s="75" t="s">
        <v>72</v>
      </c>
      <c r="B2" s="45" t="s">
        <v>76</v>
      </c>
      <c r="C2" s="76"/>
    </row>
    <row r="3" spans="1:3" ht="24" customHeight="1" x14ac:dyDescent="0.3">
      <c r="A3" s="110" t="s">
        <v>11</v>
      </c>
      <c r="B3" s="111" t="s">
        <v>118</v>
      </c>
      <c r="C3" s="77"/>
    </row>
    <row r="4" spans="1:3" ht="24" customHeight="1" x14ac:dyDescent="0.3">
      <c r="A4" s="75" t="s">
        <v>73</v>
      </c>
      <c r="B4" s="112" t="s">
        <v>119</v>
      </c>
      <c r="C4" s="78"/>
    </row>
    <row r="5" spans="1:3" ht="8.25" hidden="1" customHeight="1" x14ac:dyDescent="0.3">
      <c r="A5" s="221"/>
      <c r="B5" s="222"/>
      <c r="C5" s="223"/>
    </row>
    <row r="6" spans="1:3" ht="33" hidden="1" customHeight="1" x14ac:dyDescent="0.3">
      <c r="A6" s="79"/>
      <c r="C6" s="80" t="s">
        <v>0</v>
      </c>
    </row>
    <row r="7" spans="1:3" ht="18" hidden="1" x14ac:dyDescent="0.35">
      <c r="A7" s="79"/>
      <c r="C7" s="81">
        <f>SUM('[1]BidFormMASTER All Alleys'!D16)</f>
        <v>525000</v>
      </c>
    </row>
    <row r="8" spans="1:3" ht="25.2" x14ac:dyDescent="0.45">
      <c r="A8" s="224" t="s">
        <v>75</v>
      </c>
      <c r="B8" s="225"/>
      <c r="C8" s="226"/>
    </row>
    <row r="9" spans="1:3" ht="24.75" customHeight="1" x14ac:dyDescent="0.45">
      <c r="A9" s="79"/>
      <c r="C9" s="82" t="s">
        <v>12</v>
      </c>
    </row>
    <row r="10" spans="1:3" s="2" customFormat="1" ht="18" x14ac:dyDescent="0.35">
      <c r="A10" s="83" t="s">
        <v>35</v>
      </c>
      <c r="B10" s="84"/>
      <c r="C10" s="85">
        <f>SUM('Master Bid Tab'!D38)</f>
        <v>930000</v>
      </c>
    </row>
    <row r="11" spans="1:3" ht="18.75" customHeight="1" x14ac:dyDescent="0.3">
      <c r="A11" s="86" t="s">
        <v>13</v>
      </c>
      <c r="B11" s="1"/>
      <c r="C11" s="87"/>
    </row>
    <row r="12" spans="1:3" ht="18.75" customHeight="1" x14ac:dyDescent="0.3">
      <c r="A12" s="86" t="s">
        <v>14</v>
      </c>
      <c r="B12" s="1"/>
      <c r="C12" s="88">
        <f>SUM(C10*C11)*0.04</f>
        <v>0</v>
      </c>
    </row>
    <row r="13" spans="1:3" ht="18.75" customHeight="1" x14ac:dyDescent="0.3">
      <c r="A13" s="89"/>
      <c r="B13" s="90"/>
      <c r="C13" s="91"/>
    </row>
    <row r="14" spans="1:3" ht="18.75" customHeight="1" x14ac:dyDescent="0.3">
      <c r="A14" s="86"/>
      <c r="B14" s="1"/>
      <c r="C14" s="88">
        <f>SUM($C$10)</f>
        <v>930000</v>
      </c>
    </row>
    <row r="15" spans="1:3" ht="18.75" customHeight="1" x14ac:dyDescent="0.3">
      <c r="A15" s="86" t="s">
        <v>15</v>
      </c>
      <c r="B15" s="1"/>
      <c r="C15" s="87"/>
    </row>
    <row r="16" spans="1:3" ht="18.75" customHeight="1" x14ac:dyDescent="0.3">
      <c r="A16" s="86" t="s">
        <v>16</v>
      </c>
      <c r="B16" s="1"/>
      <c r="C16" s="88">
        <f>SUM(C14*C15)*0.03</f>
        <v>0</v>
      </c>
    </row>
    <row r="17" spans="1:3" ht="18.75" customHeight="1" x14ac:dyDescent="0.3">
      <c r="A17" s="89"/>
      <c r="B17" s="90"/>
      <c r="C17" s="91"/>
    </row>
    <row r="18" spans="1:3" ht="18.75" customHeight="1" x14ac:dyDescent="0.3">
      <c r="A18" s="86"/>
      <c r="B18" s="1"/>
      <c r="C18" s="88">
        <f>SUM($C$10)</f>
        <v>930000</v>
      </c>
    </row>
    <row r="19" spans="1:3" ht="18.75" customHeight="1" x14ac:dyDescent="0.3">
      <c r="A19" s="86" t="s">
        <v>17</v>
      </c>
      <c r="B19" s="1"/>
      <c r="C19" s="87"/>
    </row>
    <row r="20" spans="1:3" ht="18.75" customHeight="1" x14ac:dyDescent="0.3">
      <c r="A20" s="86" t="s">
        <v>18</v>
      </c>
      <c r="B20" s="1"/>
      <c r="C20" s="88">
        <f t="shared" ref="C20" si="0">SUM(C18*C19)*0.01</f>
        <v>0</v>
      </c>
    </row>
    <row r="21" spans="1:3" ht="18.75" customHeight="1" x14ac:dyDescent="0.3">
      <c r="A21" s="89"/>
      <c r="B21" s="90"/>
      <c r="C21" s="91"/>
    </row>
    <row r="22" spans="1:3" ht="18.75" customHeight="1" x14ac:dyDescent="0.3">
      <c r="A22" s="86"/>
      <c r="B22" s="1"/>
      <c r="C22" s="88">
        <f>SUM($C$10)</f>
        <v>930000</v>
      </c>
    </row>
    <row r="23" spans="1:3" ht="18.75" customHeight="1" x14ac:dyDescent="0.3">
      <c r="A23" s="86" t="s">
        <v>19</v>
      </c>
      <c r="B23" s="1"/>
      <c r="C23" s="87"/>
    </row>
    <row r="24" spans="1:3" ht="18.75" customHeight="1" x14ac:dyDescent="0.3">
      <c r="A24" s="86" t="s">
        <v>20</v>
      </c>
      <c r="B24" s="1"/>
      <c r="C24" s="88">
        <f t="shared" ref="C24" si="1">SUM(C22*C23)*0.04</f>
        <v>0</v>
      </c>
    </row>
    <row r="25" spans="1:3" ht="18.75" customHeight="1" x14ac:dyDescent="0.3">
      <c r="A25" s="89"/>
      <c r="B25" s="90"/>
      <c r="C25" s="91"/>
    </row>
    <row r="26" spans="1:3" ht="18.75" customHeight="1" x14ac:dyDescent="0.3">
      <c r="A26" s="86"/>
      <c r="B26" s="1"/>
      <c r="C26" s="88">
        <f>SUM($C$10)</f>
        <v>930000</v>
      </c>
    </row>
    <row r="27" spans="1:3" ht="18.75" customHeight="1" x14ac:dyDescent="0.3">
      <c r="A27" s="86" t="s">
        <v>21</v>
      </c>
      <c r="B27" s="1"/>
      <c r="C27" s="87"/>
    </row>
    <row r="28" spans="1:3" ht="18.75" customHeight="1" x14ac:dyDescent="0.3">
      <c r="A28" s="86" t="s">
        <v>22</v>
      </c>
      <c r="B28" s="1"/>
      <c r="C28" s="88">
        <f t="shared" ref="C28" si="2">SUM(C26*C27)*0.03</f>
        <v>0</v>
      </c>
    </row>
    <row r="29" spans="1:3" ht="18.75" customHeight="1" x14ac:dyDescent="0.3">
      <c r="A29" s="89"/>
      <c r="B29" s="90"/>
      <c r="C29" s="91"/>
    </row>
    <row r="30" spans="1:3" ht="18.75" customHeight="1" x14ac:dyDescent="0.3">
      <c r="A30" s="86"/>
      <c r="B30" s="1"/>
      <c r="C30" s="88">
        <f>SUM($C$10)</f>
        <v>930000</v>
      </c>
    </row>
    <row r="31" spans="1:3" ht="18.75" customHeight="1" x14ac:dyDescent="0.3">
      <c r="A31" s="86" t="s">
        <v>23</v>
      </c>
      <c r="B31" s="1"/>
      <c r="C31" s="87"/>
    </row>
    <row r="32" spans="1:3" ht="18.75" customHeight="1" x14ac:dyDescent="0.3">
      <c r="A32" s="86" t="s">
        <v>24</v>
      </c>
      <c r="B32" s="1"/>
      <c r="C32" s="88">
        <f t="shared" ref="C32" si="3">SUM(C30*C31)*0.01</f>
        <v>0</v>
      </c>
    </row>
    <row r="33" spans="1:3" ht="18.75" customHeight="1" x14ac:dyDescent="0.3">
      <c r="A33" s="89"/>
      <c r="B33" s="90"/>
      <c r="C33" s="91"/>
    </row>
    <row r="34" spans="1:3" ht="18.75" customHeight="1" x14ac:dyDescent="0.3">
      <c r="A34" s="86"/>
      <c r="B34" s="1"/>
      <c r="C34" s="88">
        <f>SUM($C$10)</f>
        <v>930000</v>
      </c>
    </row>
    <row r="35" spans="1:3" ht="18.75" customHeight="1" x14ac:dyDescent="0.3">
      <c r="A35" s="86" t="s">
        <v>25</v>
      </c>
      <c r="B35" s="1"/>
      <c r="C35" s="88">
        <f>SUM(C12+C16+C20+C24+C28+C32)</f>
        <v>0</v>
      </c>
    </row>
    <row r="36" spans="1:3" ht="18.75" customHeight="1" x14ac:dyDescent="0.3">
      <c r="A36" s="86" t="s">
        <v>26</v>
      </c>
      <c r="B36" s="1"/>
      <c r="C36" s="88">
        <f t="shared" ref="C36" si="4">SUM(C34-C35)</f>
        <v>930000</v>
      </c>
    </row>
    <row r="37" spans="1:3" ht="8.85" customHeight="1" x14ac:dyDescent="0.3">
      <c r="A37" s="92"/>
      <c r="B37" s="93"/>
      <c r="C37" s="94"/>
    </row>
    <row r="38" spans="1:3" ht="24" customHeight="1" thickBot="1" x14ac:dyDescent="0.4">
      <c r="A38" s="83" t="s">
        <v>27</v>
      </c>
      <c r="B38" s="84"/>
      <c r="C38" s="85">
        <f>SUM(C36)</f>
        <v>930000</v>
      </c>
    </row>
    <row r="39" spans="1:3" ht="17.55" customHeight="1" thickBot="1" x14ac:dyDescent="0.35">
      <c r="A39" s="227" t="s">
        <v>5</v>
      </c>
      <c r="B39" s="228"/>
      <c r="C39" s="95"/>
    </row>
    <row r="40" spans="1:3" ht="17.55" customHeight="1" thickBot="1" x14ac:dyDescent="0.35">
      <c r="A40" s="216" t="s">
        <v>28</v>
      </c>
      <c r="B40" s="168"/>
      <c r="C40" s="217"/>
    </row>
    <row r="41" spans="1:3" ht="17.55" customHeight="1" x14ac:dyDescent="0.3">
      <c r="A41" s="96" t="s">
        <v>29</v>
      </c>
      <c r="B41" s="229"/>
      <c r="C41" s="230"/>
    </row>
    <row r="42" spans="1:3" ht="17.55" customHeight="1" thickBot="1" x14ac:dyDescent="0.35">
      <c r="A42" s="97" t="s">
        <v>30</v>
      </c>
      <c r="B42" s="231"/>
      <c r="C42" s="232"/>
    </row>
    <row r="43" spans="1:3" ht="18.600000000000001" thickBot="1" x14ac:dyDescent="0.35">
      <c r="A43" s="216" t="s">
        <v>31</v>
      </c>
      <c r="B43" s="168"/>
      <c r="C43" s="217"/>
    </row>
    <row r="44" spans="1:3" ht="108.45" customHeight="1" thickBot="1" x14ac:dyDescent="0.35">
      <c r="A44" s="218" t="s">
        <v>115</v>
      </c>
      <c r="B44" s="219"/>
      <c r="C44" s="220"/>
    </row>
    <row r="45" spans="1:3" ht="15" thickBot="1" x14ac:dyDescent="0.35">
      <c r="A45" s="98" t="s">
        <v>32</v>
      </c>
      <c r="B45" s="43"/>
      <c r="C45" s="99"/>
    </row>
    <row r="46" spans="1:3" x14ac:dyDescent="0.3">
      <c r="A46" s="100" t="s">
        <v>33</v>
      </c>
      <c r="B46" s="101"/>
      <c r="C46" s="102"/>
    </row>
    <row r="47" spans="1:3" x14ac:dyDescent="0.3">
      <c r="A47" s="103" t="s">
        <v>34</v>
      </c>
      <c r="B47" s="104"/>
      <c r="C47" s="105"/>
    </row>
    <row r="48" spans="1:3" ht="15" thickBot="1" x14ac:dyDescent="0.35">
      <c r="A48" s="106" t="s">
        <v>74</v>
      </c>
      <c r="B48" s="107"/>
      <c r="C48" s="108"/>
    </row>
    <row r="49" spans="3:3" ht="18.600000000000001" thickTop="1" x14ac:dyDescent="0.3">
      <c r="C49" s="3"/>
    </row>
  </sheetData>
  <sheetProtection algorithmName="SHA-512" hashValue="6gnwvvLybwgCTwhSfyJj1fPZz4+r2mNj9oe8qkUIO7FLs5BoxBSw/cdh6KuyKml+3f7gHQT7+cskLoT+Hgu6Pg==" saltValue="ORLXMYyrMsLYxcALzMr9Mg==" spinCount="100000" sheet="1" selectLockedCells="1"/>
  <mergeCells count="9">
    <mergeCell ref="B1:C1"/>
    <mergeCell ref="A43:C43"/>
    <mergeCell ref="A44:C44"/>
    <mergeCell ref="A5:C5"/>
    <mergeCell ref="A8:C8"/>
    <mergeCell ref="A39:B39"/>
    <mergeCell ref="A40:C40"/>
    <mergeCell ref="B41:C41"/>
    <mergeCell ref="B42:C42"/>
  </mergeCells>
  <printOptions horizontalCentered="1"/>
  <pageMargins left="0.25" right="0.25" top="0.5" bottom="0.5" header="0.25"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4BA2-E76D-4E78-BB85-4042EF021EA5}">
  <sheetPr>
    <tabColor theme="9" tint="-0.499984740745262"/>
  </sheetPr>
  <dimension ref="A1:G66"/>
  <sheetViews>
    <sheetView view="pageBreakPreview" zoomScaleNormal="100" zoomScaleSheetLayoutView="100" workbookViewId="0">
      <selection activeCell="F56" sqref="F56"/>
    </sheetView>
  </sheetViews>
  <sheetFormatPr defaultRowHeight="14.4" x14ac:dyDescent="0.3"/>
  <cols>
    <col min="1" max="1" width="9.77734375" style="26" customWidth="1"/>
    <col min="2" max="2" width="15.77734375" style="26" customWidth="1"/>
    <col min="3" max="3" width="60.77734375" style="27" customWidth="1"/>
    <col min="4" max="4" width="14.77734375" style="26" customWidth="1"/>
    <col min="5" max="6" width="10.77734375" style="26" customWidth="1"/>
    <col min="7" max="7" width="25.77734375" style="26" customWidth="1"/>
  </cols>
  <sheetData>
    <row r="1" spans="1:7" ht="105" customHeight="1" thickBot="1" x14ac:dyDescent="0.35">
      <c r="A1" s="233" t="s">
        <v>148</v>
      </c>
      <c r="B1" s="234"/>
      <c r="C1" s="234"/>
      <c r="D1" s="234"/>
      <c r="E1" s="234"/>
      <c r="F1" s="234"/>
      <c r="G1" s="235"/>
    </row>
    <row r="2" spans="1:7" s="25" customFormat="1" ht="30" customHeight="1" thickBot="1" x14ac:dyDescent="0.25">
      <c r="A2" s="147" t="s">
        <v>42</v>
      </c>
      <c r="B2" s="148" t="str">
        <f>'[2]Original Items Condensed'!C8</f>
        <v>Code Number</v>
      </c>
      <c r="C2" s="148" t="s">
        <v>41</v>
      </c>
      <c r="D2" s="149" t="s">
        <v>40</v>
      </c>
      <c r="E2" s="149" t="s">
        <v>39</v>
      </c>
      <c r="F2" s="150" t="s">
        <v>38</v>
      </c>
      <c r="G2" s="151" t="s">
        <v>37</v>
      </c>
    </row>
    <row r="3" spans="1:7" s="25" customFormat="1" ht="24" customHeight="1" x14ac:dyDescent="0.2">
      <c r="A3" s="154">
        <v>1</v>
      </c>
      <c r="B3" s="154" t="s">
        <v>66</v>
      </c>
      <c r="C3" s="158" t="s">
        <v>129</v>
      </c>
      <c r="D3" s="154" t="s">
        <v>60</v>
      </c>
      <c r="E3" s="160">
        <v>973</v>
      </c>
      <c r="F3" s="159">
        <v>0</v>
      </c>
      <c r="G3" s="155">
        <f>SUM(E3*F3)</f>
        <v>0</v>
      </c>
    </row>
    <row r="4" spans="1:7" s="25" customFormat="1" ht="24" customHeight="1" x14ac:dyDescent="0.2">
      <c r="A4" s="154">
        <v>2</v>
      </c>
      <c r="B4" s="154" t="s">
        <v>66</v>
      </c>
      <c r="C4" s="158" t="s">
        <v>78</v>
      </c>
      <c r="D4" s="154" t="s">
        <v>60</v>
      </c>
      <c r="E4" s="160">
        <v>857</v>
      </c>
      <c r="F4" s="159">
        <v>0</v>
      </c>
      <c r="G4" s="155">
        <f t="shared" ref="G4:G56" si="0">SUM(E4*F4)</f>
        <v>0</v>
      </c>
    </row>
    <row r="5" spans="1:7" s="25" customFormat="1" ht="24" customHeight="1" x14ac:dyDescent="0.2">
      <c r="A5" s="154">
        <v>3</v>
      </c>
      <c r="B5" s="154" t="s">
        <v>66</v>
      </c>
      <c r="C5" s="158" t="s">
        <v>56</v>
      </c>
      <c r="D5" s="154" t="s">
        <v>62</v>
      </c>
      <c r="E5" s="160">
        <v>42</v>
      </c>
      <c r="F5" s="159">
        <v>0</v>
      </c>
      <c r="G5" s="155">
        <f t="shared" si="0"/>
        <v>0</v>
      </c>
    </row>
    <row r="6" spans="1:7" s="25" customFormat="1" ht="24" customHeight="1" x14ac:dyDescent="0.2">
      <c r="A6" s="154">
        <v>4</v>
      </c>
      <c r="B6" s="154">
        <v>44000300</v>
      </c>
      <c r="C6" s="158" t="s">
        <v>79</v>
      </c>
      <c r="D6" s="154" t="s">
        <v>62</v>
      </c>
      <c r="E6" s="160">
        <v>147</v>
      </c>
      <c r="F6" s="159">
        <v>0</v>
      </c>
      <c r="G6" s="155">
        <f t="shared" si="0"/>
        <v>0</v>
      </c>
    </row>
    <row r="7" spans="1:7" s="25" customFormat="1" ht="24" customHeight="1" x14ac:dyDescent="0.2">
      <c r="A7" s="154">
        <v>5</v>
      </c>
      <c r="B7" s="154">
        <v>44000500</v>
      </c>
      <c r="C7" s="158" t="s">
        <v>57</v>
      </c>
      <c r="D7" s="154" t="s">
        <v>130</v>
      </c>
      <c r="E7" s="160">
        <v>181</v>
      </c>
      <c r="F7" s="159">
        <v>0</v>
      </c>
      <c r="G7" s="155">
        <f t="shared" si="0"/>
        <v>0</v>
      </c>
    </row>
    <row r="8" spans="1:7" s="25" customFormat="1" ht="24" customHeight="1" x14ac:dyDescent="0.2">
      <c r="A8" s="154">
        <v>6</v>
      </c>
      <c r="B8" s="154">
        <v>44000600</v>
      </c>
      <c r="C8" s="158" t="s">
        <v>58</v>
      </c>
      <c r="D8" s="154" t="s">
        <v>130</v>
      </c>
      <c r="E8" s="160">
        <v>186</v>
      </c>
      <c r="F8" s="159">
        <v>0</v>
      </c>
      <c r="G8" s="155">
        <f t="shared" si="0"/>
        <v>0</v>
      </c>
    </row>
    <row r="9" spans="1:7" s="25" customFormat="1" ht="24" customHeight="1" x14ac:dyDescent="0.2">
      <c r="A9" s="154">
        <v>7</v>
      </c>
      <c r="B9" s="154" t="s">
        <v>66</v>
      </c>
      <c r="C9" s="158" t="s">
        <v>80</v>
      </c>
      <c r="D9" s="154" t="s">
        <v>65</v>
      </c>
      <c r="E9" s="160">
        <v>671</v>
      </c>
      <c r="F9" s="159">
        <v>0</v>
      </c>
      <c r="G9" s="155">
        <f t="shared" si="0"/>
        <v>0</v>
      </c>
    </row>
    <row r="10" spans="1:7" s="25" customFormat="1" ht="24" customHeight="1" x14ac:dyDescent="0.2">
      <c r="A10" s="154">
        <v>8</v>
      </c>
      <c r="B10" s="154" t="s">
        <v>66</v>
      </c>
      <c r="C10" s="158" t="s">
        <v>81</v>
      </c>
      <c r="D10" s="154" t="s">
        <v>62</v>
      </c>
      <c r="E10" s="160">
        <v>3143</v>
      </c>
      <c r="F10" s="159">
        <v>0</v>
      </c>
      <c r="G10" s="155">
        <f t="shared" si="0"/>
        <v>0</v>
      </c>
    </row>
    <row r="11" spans="1:7" s="25" customFormat="1" ht="24" customHeight="1" x14ac:dyDescent="0.2">
      <c r="A11" s="154">
        <v>9</v>
      </c>
      <c r="B11" s="154" t="s">
        <v>66</v>
      </c>
      <c r="C11" s="158" t="s">
        <v>82</v>
      </c>
      <c r="D11" s="154" t="s">
        <v>65</v>
      </c>
      <c r="E11" s="160">
        <v>3775</v>
      </c>
      <c r="F11" s="159">
        <v>0</v>
      </c>
      <c r="G11" s="155">
        <f t="shared" si="0"/>
        <v>0</v>
      </c>
    </row>
    <row r="12" spans="1:7" s="25" customFormat="1" ht="24" customHeight="1" x14ac:dyDescent="0.2">
      <c r="A12" s="154">
        <v>10</v>
      </c>
      <c r="B12" s="154" t="s">
        <v>66</v>
      </c>
      <c r="C12" s="158" t="s">
        <v>55</v>
      </c>
      <c r="D12" s="154" t="s">
        <v>62</v>
      </c>
      <c r="E12" s="160">
        <v>126</v>
      </c>
      <c r="F12" s="159">
        <v>0</v>
      </c>
      <c r="G12" s="155">
        <f t="shared" si="0"/>
        <v>0</v>
      </c>
    </row>
    <row r="13" spans="1:7" s="25" customFormat="1" ht="24" customHeight="1" x14ac:dyDescent="0.2">
      <c r="A13" s="154">
        <v>11</v>
      </c>
      <c r="B13" s="154">
        <v>31101100</v>
      </c>
      <c r="C13" s="158" t="s">
        <v>83</v>
      </c>
      <c r="D13" s="154" t="s">
        <v>60</v>
      </c>
      <c r="E13" s="160">
        <v>552</v>
      </c>
      <c r="F13" s="159">
        <v>0</v>
      </c>
      <c r="G13" s="155">
        <f t="shared" si="0"/>
        <v>0</v>
      </c>
    </row>
    <row r="14" spans="1:7" s="25" customFormat="1" ht="24" customHeight="1" x14ac:dyDescent="0.2">
      <c r="A14" s="154">
        <v>12</v>
      </c>
      <c r="B14" s="154">
        <v>20800150</v>
      </c>
      <c r="C14" s="158" t="s">
        <v>51</v>
      </c>
      <c r="D14" s="154" t="s">
        <v>60</v>
      </c>
      <c r="E14" s="160">
        <v>131</v>
      </c>
      <c r="F14" s="159">
        <v>0</v>
      </c>
      <c r="G14" s="155">
        <f t="shared" si="0"/>
        <v>0</v>
      </c>
    </row>
    <row r="15" spans="1:7" s="25" customFormat="1" ht="24" customHeight="1" x14ac:dyDescent="0.2">
      <c r="A15" s="154">
        <v>13</v>
      </c>
      <c r="B15" s="154" t="s">
        <v>66</v>
      </c>
      <c r="C15" s="158" t="s">
        <v>131</v>
      </c>
      <c r="D15" s="154" t="s">
        <v>60</v>
      </c>
      <c r="E15" s="160">
        <v>353</v>
      </c>
      <c r="F15" s="159">
        <v>0</v>
      </c>
      <c r="G15" s="155">
        <f t="shared" si="0"/>
        <v>0</v>
      </c>
    </row>
    <row r="16" spans="1:7" s="25" customFormat="1" ht="24" customHeight="1" x14ac:dyDescent="0.2">
      <c r="A16" s="154">
        <v>14</v>
      </c>
      <c r="B16" s="154" t="s">
        <v>66</v>
      </c>
      <c r="C16" s="158" t="s">
        <v>97</v>
      </c>
      <c r="D16" s="154" t="s">
        <v>60</v>
      </c>
      <c r="E16" s="160">
        <v>23</v>
      </c>
      <c r="F16" s="159">
        <v>0</v>
      </c>
      <c r="G16" s="155">
        <f t="shared" si="0"/>
        <v>0</v>
      </c>
    </row>
    <row r="17" spans="1:7" s="25" customFormat="1" ht="24" customHeight="1" x14ac:dyDescent="0.2">
      <c r="A17" s="154">
        <v>15</v>
      </c>
      <c r="B17" s="154" t="s">
        <v>66</v>
      </c>
      <c r="C17" s="158" t="s">
        <v>54</v>
      </c>
      <c r="D17" s="154" t="s">
        <v>64</v>
      </c>
      <c r="E17" s="160">
        <v>80</v>
      </c>
      <c r="F17" s="159">
        <v>0</v>
      </c>
      <c r="G17" s="155">
        <f t="shared" si="0"/>
        <v>0</v>
      </c>
    </row>
    <row r="18" spans="1:7" s="25" customFormat="1" ht="24" customHeight="1" x14ac:dyDescent="0.2">
      <c r="A18" s="154">
        <v>16</v>
      </c>
      <c r="B18" s="154">
        <v>35300300</v>
      </c>
      <c r="C18" s="158" t="s">
        <v>98</v>
      </c>
      <c r="D18" s="154" t="s">
        <v>62</v>
      </c>
      <c r="E18" s="160">
        <v>12</v>
      </c>
      <c r="F18" s="159">
        <v>0</v>
      </c>
      <c r="G18" s="155">
        <f t="shared" si="0"/>
        <v>0</v>
      </c>
    </row>
    <row r="19" spans="1:7" s="25" customFormat="1" ht="24" customHeight="1" x14ac:dyDescent="0.2">
      <c r="A19" s="154">
        <v>17</v>
      </c>
      <c r="B19" s="154">
        <v>35300500</v>
      </c>
      <c r="C19" s="158" t="s">
        <v>99</v>
      </c>
      <c r="D19" s="154" t="s">
        <v>62</v>
      </c>
      <c r="E19" s="160">
        <v>43</v>
      </c>
      <c r="F19" s="159">
        <v>0</v>
      </c>
      <c r="G19" s="155">
        <f t="shared" si="0"/>
        <v>0</v>
      </c>
    </row>
    <row r="20" spans="1:7" s="25" customFormat="1" ht="24" customHeight="1" x14ac:dyDescent="0.2">
      <c r="A20" s="154">
        <v>18</v>
      </c>
      <c r="B20" s="154" t="s">
        <v>66</v>
      </c>
      <c r="C20" s="158" t="s">
        <v>100</v>
      </c>
      <c r="D20" s="154" t="s">
        <v>62</v>
      </c>
      <c r="E20" s="160">
        <v>0</v>
      </c>
      <c r="F20" s="159">
        <v>0</v>
      </c>
      <c r="G20" s="155">
        <f t="shared" si="0"/>
        <v>0</v>
      </c>
    </row>
    <row r="21" spans="1:7" s="25" customFormat="1" ht="24" customHeight="1" x14ac:dyDescent="0.2">
      <c r="A21" s="154">
        <v>19</v>
      </c>
      <c r="B21" s="154" t="s">
        <v>66</v>
      </c>
      <c r="C21" s="158" t="s">
        <v>101</v>
      </c>
      <c r="D21" s="154" t="s">
        <v>62</v>
      </c>
      <c r="E21" s="160">
        <v>97</v>
      </c>
      <c r="F21" s="159">
        <v>0</v>
      </c>
      <c r="G21" s="155">
        <f t="shared" si="0"/>
        <v>0</v>
      </c>
    </row>
    <row r="22" spans="1:7" s="25" customFormat="1" ht="24" customHeight="1" x14ac:dyDescent="0.2">
      <c r="A22" s="154">
        <v>20</v>
      </c>
      <c r="B22" s="154" t="s">
        <v>66</v>
      </c>
      <c r="C22" s="158" t="s">
        <v>102</v>
      </c>
      <c r="D22" s="154" t="s">
        <v>65</v>
      </c>
      <c r="E22" s="160">
        <v>3775</v>
      </c>
      <c r="F22" s="159">
        <v>0</v>
      </c>
      <c r="G22" s="155">
        <f t="shared" si="0"/>
        <v>0</v>
      </c>
    </row>
    <row r="23" spans="1:7" s="25" customFormat="1" ht="24" customHeight="1" x14ac:dyDescent="0.2">
      <c r="A23" s="154">
        <v>21</v>
      </c>
      <c r="B23" s="154" t="s">
        <v>66</v>
      </c>
      <c r="C23" s="158" t="s">
        <v>103</v>
      </c>
      <c r="D23" s="154" t="s">
        <v>65</v>
      </c>
      <c r="E23" s="160">
        <v>453</v>
      </c>
      <c r="F23" s="159">
        <v>0</v>
      </c>
      <c r="G23" s="155">
        <f t="shared" si="0"/>
        <v>0</v>
      </c>
    </row>
    <row r="24" spans="1:7" s="25" customFormat="1" ht="24" customHeight="1" x14ac:dyDescent="0.2">
      <c r="A24" s="154">
        <v>22</v>
      </c>
      <c r="B24" s="154" t="s">
        <v>66</v>
      </c>
      <c r="C24" s="158" t="s">
        <v>84</v>
      </c>
      <c r="D24" s="154" t="s">
        <v>65</v>
      </c>
      <c r="E24" s="160">
        <v>485</v>
      </c>
      <c r="F24" s="159">
        <v>0</v>
      </c>
      <c r="G24" s="155">
        <f t="shared" si="0"/>
        <v>0</v>
      </c>
    </row>
    <row r="25" spans="1:7" s="25" customFormat="1" ht="24" customHeight="1" x14ac:dyDescent="0.2">
      <c r="A25" s="154">
        <v>23</v>
      </c>
      <c r="B25" s="154" t="s">
        <v>66</v>
      </c>
      <c r="C25" s="158" t="s">
        <v>85</v>
      </c>
      <c r="D25" s="154" t="s">
        <v>65</v>
      </c>
      <c r="E25" s="160">
        <v>186</v>
      </c>
      <c r="F25" s="159">
        <v>0</v>
      </c>
      <c r="G25" s="155">
        <f t="shared" si="0"/>
        <v>0</v>
      </c>
    </row>
    <row r="26" spans="1:7" s="25" customFormat="1" ht="24" customHeight="1" x14ac:dyDescent="0.2">
      <c r="A26" s="154">
        <v>24</v>
      </c>
      <c r="B26" s="154" t="s">
        <v>66</v>
      </c>
      <c r="C26" s="158" t="s">
        <v>104</v>
      </c>
      <c r="D26" s="154" t="s">
        <v>65</v>
      </c>
      <c r="E26" s="160">
        <v>0</v>
      </c>
      <c r="F26" s="159">
        <v>0</v>
      </c>
      <c r="G26" s="155">
        <f t="shared" si="0"/>
        <v>0</v>
      </c>
    </row>
    <row r="27" spans="1:7" s="25" customFormat="1" ht="24" customHeight="1" x14ac:dyDescent="0.2">
      <c r="A27" s="154">
        <v>25</v>
      </c>
      <c r="B27" s="154" t="s">
        <v>66</v>
      </c>
      <c r="C27" s="158" t="s">
        <v>105</v>
      </c>
      <c r="D27" s="154" t="s">
        <v>61</v>
      </c>
      <c r="E27" s="160">
        <v>469</v>
      </c>
      <c r="F27" s="159">
        <v>0</v>
      </c>
      <c r="G27" s="155">
        <f t="shared" si="0"/>
        <v>0</v>
      </c>
    </row>
    <row r="28" spans="1:7" s="25" customFormat="1" ht="24" customHeight="1" x14ac:dyDescent="0.2">
      <c r="A28" s="154">
        <v>26</v>
      </c>
      <c r="B28" s="154" t="s">
        <v>66</v>
      </c>
      <c r="C28" s="158" t="s">
        <v>106</v>
      </c>
      <c r="D28" s="154" t="s">
        <v>65</v>
      </c>
      <c r="E28" s="160">
        <v>21132</v>
      </c>
      <c r="F28" s="159">
        <v>0</v>
      </c>
      <c r="G28" s="155">
        <f t="shared" si="0"/>
        <v>0</v>
      </c>
    </row>
    <row r="29" spans="1:7" s="25" customFormat="1" ht="24" customHeight="1" x14ac:dyDescent="0.2">
      <c r="A29" s="154">
        <v>27</v>
      </c>
      <c r="B29" s="154" t="s">
        <v>66</v>
      </c>
      <c r="C29" s="158" t="s">
        <v>86</v>
      </c>
      <c r="D29" s="154" t="s">
        <v>65</v>
      </c>
      <c r="E29" s="160">
        <v>7148</v>
      </c>
      <c r="F29" s="159">
        <v>0</v>
      </c>
      <c r="G29" s="155">
        <f t="shared" si="0"/>
        <v>0</v>
      </c>
    </row>
    <row r="30" spans="1:7" s="25" customFormat="1" ht="24" customHeight="1" x14ac:dyDescent="0.2">
      <c r="A30" s="154">
        <v>28</v>
      </c>
      <c r="B30" s="154" t="s">
        <v>66</v>
      </c>
      <c r="C30" s="158" t="s">
        <v>52</v>
      </c>
      <c r="D30" s="154" t="s">
        <v>63</v>
      </c>
      <c r="E30" s="160">
        <v>78</v>
      </c>
      <c r="F30" s="159">
        <v>0</v>
      </c>
      <c r="G30" s="155">
        <f t="shared" si="0"/>
        <v>0</v>
      </c>
    </row>
    <row r="31" spans="1:7" s="25" customFormat="1" ht="24" customHeight="1" x14ac:dyDescent="0.2">
      <c r="A31" s="154">
        <v>29</v>
      </c>
      <c r="B31" s="154" t="s">
        <v>66</v>
      </c>
      <c r="C31" s="158" t="s">
        <v>107</v>
      </c>
      <c r="D31" s="154" t="s">
        <v>64</v>
      </c>
      <c r="E31" s="160">
        <v>15</v>
      </c>
      <c r="F31" s="159">
        <v>0</v>
      </c>
      <c r="G31" s="155">
        <f t="shared" si="0"/>
        <v>0</v>
      </c>
    </row>
    <row r="32" spans="1:7" s="25" customFormat="1" ht="24" customHeight="1" x14ac:dyDescent="0.2">
      <c r="A32" s="154">
        <v>30</v>
      </c>
      <c r="B32" s="154">
        <v>40600290</v>
      </c>
      <c r="C32" s="158" t="s">
        <v>108</v>
      </c>
      <c r="D32" s="154" t="s">
        <v>64</v>
      </c>
      <c r="E32" s="160">
        <v>5</v>
      </c>
      <c r="F32" s="159">
        <v>0</v>
      </c>
      <c r="G32" s="155">
        <f t="shared" si="0"/>
        <v>0</v>
      </c>
    </row>
    <row r="33" spans="1:7" s="25" customFormat="1" ht="24" customHeight="1" x14ac:dyDescent="0.2">
      <c r="A33" s="154">
        <v>31</v>
      </c>
      <c r="B33" s="154" t="s">
        <v>66</v>
      </c>
      <c r="C33" s="158" t="s">
        <v>53</v>
      </c>
      <c r="D33" s="154" t="s">
        <v>130</v>
      </c>
      <c r="E33" s="160">
        <v>220</v>
      </c>
      <c r="F33" s="159">
        <v>0</v>
      </c>
      <c r="G33" s="155">
        <f t="shared" si="0"/>
        <v>0</v>
      </c>
    </row>
    <row r="34" spans="1:7" s="25" customFormat="1" ht="24" customHeight="1" x14ac:dyDescent="0.2">
      <c r="A34" s="154">
        <v>32</v>
      </c>
      <c r="B34" s="154">
        <v>40604062</v>
      </c>
      <c r="C34" s="158" t="s">
        <v>87</v>
      </c>
      <c r="D34" s="154" t="s">
        <v>130</v>
      </c>
      <c r="E34" s="160">
        <v>135</v>
      </c>
      <c r="F34" s="159">
        <v>0</v>
      </c>
      <c r="G34" s="155">
        <f t="shared" si="0"/>
        <v>0</v>
      </c>
    </row>
    <row r="35" spans="1:7" s="25" customFormat="1" ht="24" customHeight="1" x14ac:dyDescent="0.2">
      <c r="A35" s="154">
        <v>33</v>
      </c>
      <c r="B35" s="154" t="s">
        <v>66</v>
      </c>
      <c r="C35" s="158" t="s">
        <v>88</v>
      </c>
      <c r="D35" s="154" t="s">
        <v>130</v>
      </c>
      <c r="E35" s="160">
        <v>52</v>
      </c>
      <c r="F35" s="159">
        <v>0</v>
      </c>
      <c r="G35" s="155">
        <f t="shared" si="0"/>
        <v>0</v>
      </c>
    </row>
    <row r="36" spans="1:7" s="25" customFormat="1" ht="24" customHeight="1" x14ac:dyDescent="0.2">
      <c r="A36" s="154">
        <v>34</v>
      </c>
      <c r="B36" s="154" t="s">
        <v>66</v>
      </c>
      <c r="C36" s="158" t="s">
        <v>89</v>
      </c>
      <c r="D36" s="154" t="s">
        <v>61</v>
      </c>
      <c r="E36" s="160">
        <v>2</v>
      </c>
      <c r="F36" s="159">
        <v>0</v>
      </c>
      <c r="G36" s="155">
        <f t="shared" si="0"/>
        <v>0</v>
      </c>
    </row>
    <row r="37" spans="1:7" s="25" customFormat="1" ht="24" customHeight="1" x14ac:dyDescent="0.2">
      <c r="A37" s="154">
        <v>35</v>
      </c>
      <c r="B37" s="154">
        <v>60600605</v>
      </c>
      <c r="C37" s="158" t="s">
        <v>109</v>
      </c>
      <c r="D37" s="154" t="s">
        <v>61</v>
      </c>
      <c r="E37" s="160">
        <v>4</v>
      </c>
      <c r="F37" s="159">
        <v>0</v>
      </c>
      <c r="G37" s="155">
        <f t="shared" si="0"/>
        <v>0</v>
      </c>
    </row>
    <row r="38" spans="1:7" s="25" customFormat="1" ht="24" customHeight="1" x14ac:dyDescent="0.2">
      <c r="A38" s="154">
        <v>36</v>
      </c>
      <c r="B38" s="154" t="s">
        <v>66</v>
      </c>
      <c r="C38" s="158" t="s">
        <v>59</v>
      </c>
      <c r="D38" s="154" t="s">
        <v>61</v>
      </c>
      <c r="E38" s="160">
        <v>3</v>
      </c>
      <c r="F38" s="159">
        <v>0</v>
      </c>
      <c r="G38" s="155">
        <f t="shared" si="0"/>
        <v>0</v>
      </c>
    </row>
    <row r="39" spans="1:7" s="25" customFormat="1" ht="24" customHeight="1" x14ac:dyDescent="0.2">
      <c r="A39" s="154">
        <v>37</v>
      </c>
      <c r="B39" s="154" t="s">
        <v>66</v>
      </c>
      <c r="C39" s="158" t="s">
        <v>67</v>
      </c>
      <c r="D39" s="154" t="s">
        <v>61</v>
      </c>
      <c r="E39" s="160">
        <v>2</v>
      </c>
      <c r="F39" s="159">
        <v>0</v>
      </c>
      <c r="G39" s="155">
        <f t="shared" si="0"/>
        <v>0</v>
      </c>
    </row>
    <row r="40" spans="1:7" s="25" customFormat="1" ht="24" customHeight="1" x14ac:dyDescent="0.2">
      <c r="A40" s="154">
        <v>38</v>
      </c>
      <c r="B40" s="154" t="s">
        <v>66</v>
      </c>
      <c r="C40" s="158" t="s">
        <v>90</v>
      </c>
      <c r="D40" s="154" t="s">
        <v>130</v>
      </c>
      <c r="E40" s="160">
        <v>56</v>
      </c>
      <c r="F40" s="159">
        <v>0</v>
      </c>
      <c r="G40" s="155">
        <f t="shared" si="0"/>
        <v>0</v>
      </c>
    </row>
    <row r="41" spans="1:7" s="25" customFormat="1" ht="24" customHeight="1" x14ac:dyDescent="0.2">
      <c r="A41" s="154">
        <v>39</v>
      </c>
      <c r="B41" s="154" t="s">
        <v>66</v>
      </c>
      <c r="C41" s="158" t="s">
        <v>91</v>
      </c>
      <c r="D41" s="154" t="s">
        <v>130</v>
      </c>
      <c r="E41" s="160">
        <v>0</v>
      </c>
      <c r="F41" s="159">
        <v>0</v>
      </c>
      <c r="G41" s="155">
        <f t="shared" si="0"/>
        <v>0</v>
      </c>
    </row>
    <row r="42" spans="1:7" s="25" customFormat="1" ht="24" customHeight="1" x14ac:dyDescent="0.2">
      <c r="A42" s="154">
        <v>40</v>
      </c>
      <c r="B42" s="154" t="s">
        <v>66</v>
      </c>
      <c r="C42" s="158" t="s">
        <v>92</v>
      </c>
      <c r="D42" s="154" t="s">
        <v>130</v>
      </c>
      <c r="E42" s="160">
        <v>391</v>
      </c>
      <c r="F42" s="159">
        <v>0</v>
      </c>
      <c r="G42" s="155">
        <f t="shared" si="0"/>
        <v>0</v>
      </c>
    </row>
    <row r="43" spans="1:7" s="25" customFormat="1" ht="24" customHeight="1" x14ac:dyDescent="0.2">
      <c r="A43" s="154">
        <v>41</v>
      </c>
      <c r="B43" s="154" t="s">
        <v>66</v>
      </c>
      <c r="C43" s="158" t="s">
        <v>132</v>
      </c>
      <c r="D43" s="154" t="s">
        <v>130</v>
      </c>
      <c r="E43" s="160">
        <v>528</v>
      </c>
      <c r="F43" s="159">
        <v>0</v>
      </c>
      <c r="G43" s="155">
        <f t="shared" si="0"/>
        <v>0</v>
      </c>
    </row>
    <row r="44" spans="1:7" s="25" customFormat="1" ht="24" customHeight="1" x14ac:dyDescent="0.2">
      <c r="A44" s="154">
        <v>42</v>
      </c>
      <c r="B44" s="154" t="s">
        <v>66</v>
      </c>
      <c r="C44" s="158" t="s">
        <v>133</v>
      </c>
      <c r="D44" s="154" t="s">
        <v>130</v>
      </c>
      <c r="E44" s="160">
        <v>0</v>
      </c>
      <c r="F44" s="159">
        <v>0</v>
      </c>
      <c r="G44" s="155">
        <f t="shared" si="0"/>
        <v>0</v>
      </c>
    </row>
    <row r="45" spans="1:7" s="25" customFormat="1" ht="24" customHeight="1" x14ac:dyDescent="0.2">
      <c r="A45" s="154">
        <v>43</v>
      </c>
      <c r="B45" s="154" t="s">
        <v>66</v>
      </c>
      <c r="C45" s="158" t="s">
        <v>134</v>
      </c>
      <c r="D45" s="154" t="s">
        <v>130</v>
      </c>
      <c r="E45" s="160">
        <v>0</v>
      </c>
      <c r="F45" s="159">
        <v>0</v>
      </c>
      <c r="G45" s="155">
        <f t="shared" si="0"/>
        <v>0</v>
      </c>
    </row>
    <row r="46" spans="1:7" s="25" customFormat="1" ht="24" customHeight="1" x14ac:dyDescent="0.2">
      <c r="A46" s="154">
        <v>44</v>
      </c>
      <c r="B46" s="154" t="s">
        <v>66</v>
      </c>
      <c r="C46" s="158" t="s">
        <v>135</v>
      </c>
      <c r="D46" s="154" t="s">
        <v>61</v>
      </c>
      <c r="E46" s="160">
        <v>1</v>
      </c>
      <c r="F46" s="159">
        <v>0</v>
      </c>
      <c r="G46" s="155">
        <f t="shared" si="0"/>
        <v>0</v>
      </c>
    </row>
    <row r="47" spans="1:7" s="25" customFormat="1" ht="24" customHeight="1" x14ac:dyDescent="0.2">
      <c r="A47" s="154">
        <v>45</v>
      </c>
      <c r="B47" s="154" t="s">
        <v>66</v>
      </c>
      <c r="C47" s="158" t="s">
        <v>116</v>
      </c>
      <c r="D47" s="154" t="s">
        <v>61</v>
      </c>
      <c r="E47" s="160">
        <v>1</v>
      </c>
      <c r="F47" s="159">
        <v>0</v>
      </c>
      <c r="G47" s="155">
        <f t="shared" si="0"/>
        <v>0</v>
      </c>
    </row>
    <row r="48" spans="1:7" s="25" customFormat="1" ht="24" customHeight="1" x14ac:dyDescent="0.2">
      <c r="A48" s="154">
        <v>46</v>
      </c>
      <c r="B48" s="154" t="s">
        <v>66</v>
      </c>
      <c r="C48" s="158" t="s">
        <v>136</v>
      </c>
      <c r="D48" s="154" t="s">
        <v>130</v>
      </c>
      <c r="E48" s="160">
        <v>433</v>
      </c>
      <c r="F48" s="159">
        <v>0</v>
      </c>
      <c r="G48" s="155">
        <f t="shared" si="0"/>
        <v>0</v>
      </c>
    </row>
    <row r="49" spans="1:7" s="25" customFormat="1" ht="24" customHeight="1" x14ac:dyDescent="0.2">
      <c r="A49" s="154">
        <v>47</v>
      </c>
      <c r="B49" s="154" t="s">
        <v>66</v>
      </c>
      <c r="C49" s="158" t="s">
        <v>93</v>
      </c>
      <c r="D49" s="154" t="s">
        <v>62</v>
      </c>
      <c r="E49" s="160">
        <v>3045</v>
      </c>
      <c r="F49" s="159">
        <v>0</v>
      </c>
      <c r="G49" s="155">
        <f t="shared" si="0"/>
        <v>0</v>
      </c>
    </row>
    <row r="50" spans="1:7" s="25" customFormat="1" ht="24" customHeight="1" x14ac:dyDescent="0.2">
      <c r="A50" s="154">
        <v>48</v>
      </c>
      <c r="B50" s="154" t="s">
        <v>66</v>
      </c>
      <c r="C50" s="158" t="s">
        <v>94</v>
      </c>
      <c r="D50" s="154" t="s">
        <v>60</v>
      </c>
      <c r="E50" s="160">
        <v>8</v>
      </c>
      <c r="F50" s="159">
        <v>0</v>
      </c>
      <c r="G50" s="155">
        <f t="shared" si="0"/>
        <v>0</v>
      </c>
    </row>
    <row r="51" spans="1:7" s="25" customFormat="1" ht="24" customHeight="1" x14ac:dyDescent="0.2">
      <c r="A51" s="154">
        <v>49</v>
      </c>
      <c r="B51" s="154">
        <v>60100085</v>
      </c>
      <c r="C51" s="158" t="s">
        <v>110</v>
      </c>
      <c r="D51" s="154" t="s">
        <v>62</v>
      </c>
      <c r="E51" s="160">
        <v>32</v>
      </c>
      <c r="F51" s="159">
        <v>0</v>
      </c>
      <c r="G51" s="155">
        <f t="shared" si="0"/>
        <v>0</v>
      </c>
    </row>
    <row r="52" spans="1:7" s="25" customFormat="1" ht="24" customHeight="1" x14ac:dyDescent="0.2">
      <c r="A52" s="154">
        <v>50</v>
      </c>
      <c r="B52" s="154" t="s">
        <v>66</v>
      </c>
      <c r="C52" s="158" t="s">
        <v>111</v>
      </c>
      <c r="D52" s="154" t="s">
        <v>65</v>
      </c>
      <c r="E52" s="160">
        <v>64</v>
      </c>
      <c r="F52" s="159">
        <v>0</v>
      </c>
      <c r="G52" s="155">
        <f t="shared" si="0"/>
        <v>0</v>
      </c>
    </row>
    <row r="53" spans="1:7" s="25" customFormat="1" ht="24" customHeight="1" x14ac:dyDescent="0.2">
      <c r="A53" s="154">
        <v>51</v>
      </c>
      <c r="B53" s="154" t="s">
        <v>66</v>
      </c>
      <c r="C53" s="158" t="s">
        <v>95</v>
      </c>
      <c r="D53" s="154" t="s">
        <v>61</v>
      </c>
      <c r="E53" s="160">
        <v>6</v>
      </c>
      <c r="F53" s="159">
        <v>0</v>
      </c>
      <c r="G53" s="155">
        <f t="shared" si="0"/>
        <v>0</v>
      </c>
    </row>
    <row r="54" spans="1:7" s="25" customFormat="1" ht="24" customHeight="1" x14ac:dyDescent="0.2">
      <c r="A54" s="154">
        <v>52</v>
      </c>
      <c r="B54" s="154" t="s">
        <v>66</v>
      </c>
      <c r="C54" s="158" t="s">
        <v>96</v>
      </c>
      <c r="D54" s="154" t="s">
        <v>61</v>
      </c>
      <c r="E54" s="160">
        <v>1</v>
      </c>
      <c r="F54" s="159">
        <v>0</v>
      </c>
      <c r="G54" s="155">
        <f t="shared" si="0"/>
        <v>0</v>
      </c>
    </row>
    <row r="55" spans="1:7" s="25" customFormat="1" ht="24" customHeight="1" x14ac:dyDescent="0.2">
      <c r="A55" s="154">
        <v>53</v>
      </c>
      <c r="B55" s="154" t="s">
        <v>66</v>
      </c>
      <c r="C55" s="158" t="s">
        <v>137</v>
      </c>
      <c r="D55" s="154" t="s">
        <v>65</v>
      </c>
      <c r="E55" s="160">
        <v>1456</v>
      </c>
      <c r="F55" s="159">
        <v>0</v>
      </c>
      <c r="G55" s="155">
        <f t="shared" si="0"/>
        <v>0</v>
      </c>
    </row>
    <row r="56" spans="1:7" s="25" customFormat="1" ht="24" customHeight="1" thickBot="1" x14ac:dyDescent="0.25">
      <c r="A56" s="154">
        <v>54</v>
      </c>
      <c r="B56" s="154" t="s">
        <v>66</v>
      </c>
      <c r="C56" s="158" t="s">
        <v>138</v>
      </c>
      <c r="D56" s="154" t="s">
        <v>139</v>
      </c>
      <c r="E56" s="160">
        <v>1</v>
      </c>
      <c r="F56" s="159">
        <v>0</v>
      </c>
      <c r="G56" s="155">
        <f t="shared" si="0"/>
        <v>0</v>
      </c>
    </row>
    <row r="57" spans="1:7" s="25" customFormat="1" ht="24" customHeight="1" thickBot="1" x14ac:dyDescent="0.35">
      <c r="A57" s="152">
        <v>55</v>
      </c>
      <c r="B57" s="236" t="s">
        <v>143</v>
      </c>
      <c r="C57" s="236"/>
      <c r="D57" s="236"/>
      <c r="E57" s="236"/>
      <c r="F57" s="236"/>
      <c r="G57" s="153">
        <f>SUM(G3:G56)</f>
        <v>0</v>
      </c>
    </row>
    <row r="58" spans="1:7" s="25" customFormat="1" ht="24" customHeight="1" x14ac:dyDescent="0.3">
      <c r="A58" s="41"/>
      <c r="B58" s="41"/>
      <c r="C58" s="42"/>
      <c r="D58" s="41"/>
      <c r="E58" s="41"/>
      <c r="F58" s="41"/>
      <c r="G58" s="41"/>
    </row>
    <row r="59" spans="1:7" s="25" customFormat="1" ht="24" customHeight="1" x14ac:dyDescent="0.3">
      <c r="A59" s="41"/>
      <c r="B59" s="41"/>
      <c r="C59" s="42"/>
      <c r="D59" s="41"/>
      <c r="E59" s="41"/>
      <c r="F59" s="41"/>
      <c r="G59" s="41"/>
    </row>
    <row r="60" spans="1:7" s="25" customFormat="1" ht="24" customHeight="1" x14ac:dyDescent="0.3">
      <c r="A60" s="26"/>
      <c r="B60" s="26"/>
      <c r="C60" s="27"/>
      <c r="D60" s="26"/>
      <c r="E60" s="26"/>
      <c r="F60" s="26"/>
      <c r="G60" s="26"/>
    </row>
    <row r="61" spans="1:7" s="25" customFormat="1" ht="24" customHeight="1" x14ac:dyDescent="0.3">
      <c r="A61" s="26"/>
      <c r="B61" s="26"/>
      <c r="C61" s="27"/>
      <c r="D61" s="26"/>
      <c r="E61" s="26"/>
      <c r="F61" s="26"/>
      <c r="G61" s="26"/>
    </row>
    <row r="62" spans="1:7" s="25" customFormat="1" ht="24" customHeight="1" x14ac:dyDescent="0.3">
      <c r="A62" s="26"/>
      <c r="B62" s="26"/>
      <c r="C62" s="27"/>
      <c r="D62" s="26"/>
      <c r="E62" s="26"/>
      <c r="F62" s="26"/>
      <c r="G62" s="26"/>
    </row>
    <row r="63" spans="1:7" s="25" customFormat="1" ht="24" customHeight="1" x14ac:dyDescent="0.3">
      <c r="A63" s="26"/>
      <c r="B63" s="26"/>
      <c r="C63" s="27"/>
      <c r="D63" s="26"/>
      <c r="E63" s="26"/>
      <c r="F63" s="26"/>
      <c r="G63" s="26"/>
    </row>
    <row r="64" spans="1:7" s="25" customFormat="1" ht="24" customHeight="1" x14ac:dyDescent="0.3">
      <c r="A64" s="26"/>
      <c r="B64" s="26"/>
      <c r="C64" s="27"/>
      <c r="D64" s="26"/>
      <c r="E64" s="26"/>
      <c r="F64" s="26"/>
      <c r="G64" s="26"/>
    </row>
    <row r="65" spans="1:7" s="25" customFormat="1" ht="24" customHeight="1" x14ac:dyDescent="0.3">
      <c r="A65" s="26"/>
      <c r="B65" s="26"/>
      <c r="C65" s="27"/>
      <c r="D65" s="26"/>
      <c r="E65" s="26"/>
      <c r="F65" s="26"/>
      <c r="G65" s="26"/>
    </row>
    <row r="66" spans="1:7" ht="24" customHeight="1" x14ac:dyDescent="0.3"/>
  </sheetData>
  <sheetProtection algorithmName="SHA-512" hashValue="vlrfHoARDpnoz19fIgQ+x8hePnHWr+go9ucTXeW8jMk0mZY0RXgqd62uHpMp4Ywr9QNVS0HXcu1/bR1LZsQfXg==" saltValue="WmtGy599yvbZSy3znc4GEg==" spinCount="100000" sheet="1" selectLockedCells="1"/>
  <mergeCells count="2">
    <mergeCell ref="A1:G1"/>
    <mergeCell ref="B57:F57"/>
  </mergeCells>
  <pageMargins left="0.7" right="0.7" top="0.75" bottom="0.75" header="0.3" footer="0.3"/>
  <pageSetup scale="60" fitToWidth="0" fitToHeight="0" orientation="portrait" r:id="rId1"/>
  <rowBreaks count="1" manualBreakCount="1">
    <brk id="4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5D96-39A6-4708-9349-CCC657291580}">
  <sheetPr>
    <tabColor theme="8" tint="-0.499984740745262"/>
  </sheetPr>
  <dimension ref="A1:G67"/>
  <sheetViews>
    <sheetView view="pageBreakPreview" topLeftCell="A20" zoomScaleNormal="100" zoomScaleSheetLayoutView="100" workbookViewId="0">
      <selection activeCell="F3" sqref="F3"/>
    </sheetView>
  </sheetViews>
  <sheetFormatPr defaultRowHeight="14.4" x14ac:dyDescent="0.3"/>
  <cols>
    <col min="1" max="1" width="9.77734375" style="26" customWidth="1"/>
    <col min="2" max="2" width="15.77734375" style="26" customWidth="1"/>
    <col min="3" max="3" width="60.77734375" style="27" customWidth="1"/>
    <col min="4" max="4" width="14.77734375" style="26" customWidth="1"/>
    <col min="5" max="6" width="10.77734375" style="26" customWidth="1"/>
    <col min="7" max="7" width="25.77734375" style="26" customWidth="1"/>
  </cols>
  <sheetData>
    <row r="1" spans="1:7" ht="105" customHeight="1" x14ac:dyDescent="0.3">
      <c r="A1" s="237" t="s">
        <v>149</v>
      </c>
      <c r="B1" s="238"/>
      <c r="C1" s="238"/>
      <c r="D1" s="238"/>
      <c r="E1" s="238"/>
      <c r="F1" s="238"/>
      <c r="G1" s="239"/>
    </row>
    <row r="2" spans="1:7" s="25" customFormat="1" ht="30" customHeight="1" x14ac:dyDescent="0.2">
      <c r="A2" s="134" t="s">
        <v>42</v>
      </c>
      <c r="B2" s="135" t="str">
        <f>'[2]Original Items Condensed'!C8</f>
        <v>Code Number</v>
      </c>
      <c r="C2" s="135" t="s">
        <v>41</v>
      </c>
      <c r="D2" s="136" t="s">
        <v>40</v>
      </c>
      <c r="E2" s="136" t="s">
        <v>39</v>
      </c>
      <c r="F2" s="137" t="s">
        <v>38</v>
      </c>
      <c r="G2" s="138" t="s">
        <v>37</v>
      </c>
    </row>
    <row r="3" spans="1:7" s="25" customFormat="1" ht="24" customHeight="1" x14ac:dyDescent="0.2">
      <c r="A3" s="154">
        <v>1</v>
      </c>
      <c r="B3" s="154" t="s">
        <v>66</v>
      </c>
      <c r="C3" s="158" t="s">
        <v>129</v>
      </c>
      <c r="D3" s="154" t="s">
        <v>60</v>
      </c>
      <c r="E3" s="160">
        <v>0</v>
      </c>
      <c r="F3" s="159">
        <v>0</v>
      </c>
      <c r="G3" s="155">
        <f t="shared" ref="G3:G56" si="0">SUM(E3*F3)</f>
        <v>0</v>
      </c>
    </row>
    <row r="4" spans="1:7" s="25" customFormat="1" ht="24" customHeight="1" x14ac:dyDescent="0.2">
      <c r="A4" s="154">
        <v>2</v>
      </c>
      <c r="B4" s="154" t="s">
        <v>66</v>
      </c>
      <c r="C4" s="158" t="s">
        <v>78</v>
      </c>
      <c r="D4" s="154" t="s">
        <v>60</v>
      </c>
      <c r="E4" s="160">
        <v>1230</v>
      </c>
      <c r="F4" s="159">
        <v>0</v>
      </c>
      <c r="G4" s="155">
        <f t="shared" si="0"/>
        <v>0</v>
      </c>
    </row>
    <row r="5" spans="1:7" s="25" customFormat="1" ht="24" customHeight="1" x14ac:dyDescent="0.2">
      <c r="A5" s="154">
        <v>3</v>
      </c>
      <c r="B5" s="154" t="s">
        <v>66</v>
      </c>
      <c r="C5" s="158" t="s">
        <v>56</v>
      </c>
      <c r="D5" s="154" t="s">
        <v>62</v>
      </c>
      <c r="E5" s="160">
        <v>0</v>
      </c>
      <c r="F5" s="159">
        <v>0</v>
      </c>
      <c r="G5" s="155">
        <f t="shared" si="0"/>
        <v>0</v>
      </c>
    </row>
    <row r="6" spans="1:7" s="25" customFormat="1" ht="24" customHeight="1" x14ac:dyDescent="0.2">
      <c r="A6" s="154">
        <v>4</v>
      </c>
      <c r="B6" s="154">
        <v>44000300</v>
      </c>
      <c r="C6" s="158" t="s">
        <v>79</v>
      </c>
      <c r="D6" s="154" t="s">
        <v>62</v>
      </c>
      <c r="E6" s="160">
        <v>19</v>
      </c>
      <c r="F6" s="159">
        <v>0</v>
      </c>
      <c r="G6" s="155">
        <f t="shared" si="0"/>
        <v>0</v>
      </c>
    </row>
    <row r="7" spans="1:7" s="25" customFormat="1" ht="24" customHeight="1" x14ac:dyDescent="0.2">
      <c r="A7" s="154">
        <v>5</v>
      </c>
      <c r="B7" s="154">
        <v>44000500</v>
      </c>
      <c r="C7" s="158" t="s">
        <v>57</v>
      </c>
      <c r="D7" s="154" t="s">
        <v>130</v>
      </c>
      <c r="E7" s="160">
        <v>0</v>
      </c>
      <c r="F7" s="159">
        <v>0</v>
      </c>
      <c r="G7" s="155">
        <f t="shared" si="0"/>
        <v>0</v>
      </c>
    </row>
    <row r="8" spans="1:7" s="25" customFormat="1" ht="24" customHeight="1" x14ac:dyDescent="0.2">
      <c r="A8" s="154">
        <v>6</v>
      </c>
      <c r="B8" s="154">
        <v>44000600</v>
      </c>
      <c r="C8" s="158" t="s">
        <v>58</v>
      </c>
      <c r="D8" s="154" t="s">
        <v>130</v>
      </c>
      <c r="E8" s="160">
        <v>0</v>
      </c>
      <c r="F8" s="159">
        <v>0</v>
      </c>
      <c r="G8" s="155">
        <f t="shared" si="0"/>
        <v>0</v>
      </c>
    </row>
    <row r="9" spans="1:7" s="25" customFormat="1" ht="24" customHeight="1" x14ac:dyDescent="0.2">
      <c r="A9" s="154">
        <v>7</v>
      </c>
      <c r="B9" s="154" t="s">
        <v>66</v>
      </c>
      <c r="C9" s="158" t="s">
        <v>80</v>
      </c>
      <c r="D9" s="154" t="s">
        <v>65</v>
      </c>
      <c r="E9" s="160">
        <v>0</v>
      </c>
      <c r="F9" s="159">
        <v>0</v>
      </c>
      <c r="G9" s="155">
        <f t="shared" si="0"/>
        <v>0</v>
      </c>
    </row>
    <row r="10" spans="1:7" s="25" customFormat="1" ht="24" customHeight="1" x14ac:dyDescent="0.2">
      <c r="A10" s="154">
        <v>8</v>
      </c>
      <c r="B10" s="154" t="s">
        <v>66</v>
      </c>
      <c r="C10" s="158" t="s">
        <v>81</v>
      </c>
      <c r="D10" s="154" t="s">
        <v>62</v>
      </c>
      <c r="E10" s="160">
        <v>2923</v>
      </c>
      <c r="F10" s="159">
        <v>0</v>
      </c>
      <c r="G10" s="155">
        <f t="shared" si="0"/>
        <v>0</v>
      </c>
    </row>
    <row r="11" spans="1:7" s="25" customFormat="1" ht="24" customHeight="1" x14ac:dyDescent="0.2">
      <c r="A11" s="154">
        <v>9</v>
      </c>
      <c r="B11" s="154" t="s">
        <v>66</v>
      </c>
      <c r="C11" s="158" t="s">
        <v>82</v>
      </c>
      <c r="D11" s="154" t="s">
        <v>65</v>
      </c>
      <c r="E11" s="160">
        <v>651</v>
      </c>
      <c r="F11" s="159">
        <v>0</v>
      </c>
      <c r="G11" s="155">
        <f t="shared" si="0"/>
        <v>0</v>
      </c>
    </row>
    <row r="12" spans="1:7" s="25" customFormat="1" ht="24" customHeight="1" x14ac:dyDescent="0.2">
      <c r="A12" s="154">
        <v>10</v>
      </c>
      <c r="B12" s="154" t="s">
        <v>66</v>
      </c>
      <c r="C12" s="158" t="s">
        <v>55</v>
      </c>
      <c r="D12" s="154" t="s">
        <v>62</v>
      </c>
      <c r="E12" s="160">
        <v>36</v>
      </c>
      <c r="F12" s="159">
        <v>0</v>
      </c>
      <c r="G12" s="155">
        <f t="shared" si="0"/>
        <v>0</v>
      </c>
    </row>
    <row r="13" spans="1:7" s="25" customFormat="1" ht="24" customHeight="1" x14ac:dyDescent="0.2">
      <c r="A13" s="154">
        <v>11</v>
      </c>
      <c r="B13" s="154">
        <v>31101100</v>
      </c>
      <c r="C13" s="158" t="s">
        <v>83</v>
      </c>
      <c r="D13" s="154" t="s">
        <v>60</v>
      </c>
      <c r="E13" s="160">
        <v>650</v>
      </c>
      <c r="F13" s="159">
        <v>0</v>
      </c>
      <c r="G13" s="155">
        <f t="shared" si="0"/>
        <v>0</v>
      </c>
    </row>
    <row r="14" spans="1:7" s="25" customFormat="1" ht="24" customHeight="1" x14ac:dyDescent="0.2">
      <c r="A14" s="154">
        <v>12</v>
      </c>
      <c r="B14" s="154">
        <v>20800150</v>
      </c>
      <c r="C14" s="158" t="s">
        <v>51</v>
      </c>
      <c r="D14" s="154" t="s">
        <v>60</v>
      </c>
      <c r="E14" s="160">
        <v>0</v>
      </c>
      <c r="F14" s="159">
        <v>0</v>
      </c>
      <c r="G14" s="155">
        <f t="shared" si="0"/>
        <v>0</v>
      </c>
    </row>
    <row r="15" spans="1:7" s="25" customFormat="1" ht="24" customHeight="1" x14ac:dyDescent="0.2">
      <c r="A15" s="154">
        <v>13</v>
      </c>
      <c r="B15" s="154" t="s">
        <v>66</v>
      </c>
      <c r="C15" s="158" t="s">
        <v>131</v>
      </c>
      <c r="D15" s="154" t="s">
        <v>60</v>
      </c>
      <c r="E15" s="160">
        <v>0</v>
      </c>
      <c r="F15" s="159">
        <v>0</v>
      </c>
      <c r="G15" s="155">
        <f t="shared" si="0"/>
        <v>0</v>
      </c>
    </row>
    <row r="16" spans="1:7" s="25" customFormat="1" ht="24" customHeight="1" x14ac:dyDescent="0.2">
      <c r="A16" s="154">
        <v>14</v>
      </c>
      <c r="B16" s="154" t="s">
        <v>66</v>
      </c>
      <c r="C16" s="158" t="s">
        <v>97</v>
      </c>
      <c r="D16" s="154" t="s">
        <v>60</v>
      </c>
      <c r="E16" s="160">
        <v>0</v>
      </c>
      <c r="F16" s="159">
        <v>0</v>
      </c>
      <c r="G16" s="155">
        <f t="shared" si="0"/>
        <v>0</v>
      </c>
    </row>
    <row r="17" spans="1:7" s="25" customFormat="1" ht="24" customHeight="1" x14ac:dyDescent="0.2">
      <c r="A17" s="154">
        <v>15</v>
      </c>
      <c r="B17" s="154" t="s">
        <v>66</v>
      </c>
      <c r="C17" s="158" t="s">
        <v>54</v>
      </c>
      <c r="D17" s="154" t="s">
        <v>64</v>
      </c>
      <c r="E17" s="160">
        <v>0</v>
      </c>
      <c r="F17" s="159">
        <v>0</v>
      </c>
      <c r="G17" s="155">
        <f t="shared" si="0"/>
        <v>0</v>
      </c>
    </row>
    <row r="18" spans="1:7" s="25" customFormat="1" ht="24" customHeight="1" x14ac:dyDescent="0.2">
      <c r="A18" s="154">
        <v>16</v>
      </c>
      <c r="B18" s="154">
        <v>35300300</v>
      </c>
      <c r="C18" s="158" t="s">
        <v>98</v>
      </c>
      <c r="D18" s="154" t="s">
        <v>62</v>
      </c>
      <c r="E18" s="160">
        <v>0</v>
      </c>
      <c r="F18" s="159">
        <v>0</v>
      </c>
      <c r="G18" s="155">
        <f t="shared" si="0"/>
        <v>0</v>
      </c>
    </row>
    <row r="19" spans="1:7" s="25" customFormat="1" ht="24" customHeight="1" x14ac:dyDescent="0.2">
      <c r="A19" s="154">
        <v>17</v>
      </c>
      <c r="B19" s="154">
        <v>35300500</v>
      </c>
      <c r="C19" s="158" t="s">
        <v>99</v>
      </c>
      <c r="D19" s="154" t="s">
        <v>62</v>
      </c>
      <c r="E19" s="160">
        <v>0</v>
      </c>
      <c r="F19" s="159">
        <v>0</v>
      </c>
      <c r="G19" s="155">
        <f t="shared" si="0"/>
        <v>0</v>
      </c>
    </row>
    <row r="20" spans="1:7" s="25" customFormat="1" ht="24" customHeight="1" x14ac:dyDescent="0.2">
      <c r="A20" s="154">
        <v>18</v>
      </c>
      <c r="B20" s="154" t="s">
        <v>66</v>
      </c>
      <c r="C20" s="158" t="s">
        <v>100</v>
      </c>
      <c r="D20" s="154" t="s">
        <v>62</v>
      </c>
      <c r="E20" s="160">
        <v>2923</v>
      </c>
      <c r="F20" s="159">
        <v>0</v>
      </c>
      <c r="G20" s="155">
        <f t="shared" si="0"/>
        <v>0</v>
      </c>
    </row>
    <row r="21" spans="1:7" s="25" customFormat="1" ht="24" customHeight="1" x14ac:dyDescent="0.2">
      <c r="A21" s="154">
        <v>19</v>
      </c>
      <c r="B21" s="154" t="s">
        <v>66</v>
      </c>
      <c r="C21" s="158" t="s">
        <v>101</v>
      </c>
      <c r="D21" s="154" t="s">
        <v>62</v>
      </c>
      <c r="E21" s="160">
        <v>0</v>
      </c>
      <c r="F21" s="159">
        <v>0</v>
      </c>
      <c r="G21" s="155">
        <f t="shared" si="0"/>
        <v>0</v>
      </c>
    </row>
    <row r="22" spans="1:7" s="25" customFormat="1" ht="24" customHeight="1" x14ac:dyDescent="0.2">
      <c r="A22" s="154">
        <v>20</v>
      </c>
      <c r="B22" s="154" t="s">
        <v>66</v>
      </c>
      <c r="C22" s="158" t="s">
        <v>102</v>
      </c>
      <c r="D22" s="154" t="s">
        <v>65</v>
      </c>
      <c r="E22" s="160">
        <v>651</v>
      </c>
      <c r="F22" s="159">
        <v>0</v>
      </c>
      <c r="G22" s="155">
        <f t="shared" si="0"/>
        <v>0</v>
      </c>
    </row>
    <row r="23" spans="1:7" s="25" customFormat="1" ht="24" customHeight="1" x14ac:dyDescent="0.2">
      <c r="A23" s="154">
        <v>21</v>
      </c>
      <c r="B23" s="154" t="s">
        <v>66</v>
      </c>
      <c r="C23" s="158" t="s">
        <v>103</v>
      </c>
      <c r="D23" s="154" t="s">
        <v>65</v>
      </c>
      <c r="E23" s="160">
        <v>166</v>
      </c>
      <c r="F23" s="159">
        <v>0</v>
      </c>
      <c r="G23" s="155">
        <f t="shared" si="0"/>
        <v>0</v>
      </c>
    </row>
    <row r="24" spans="1:7" s="25" customFormat="1" ht="24" customHeight="1" x14ac:dyDescent="0.2">
      <c r="A24" s="154">
        <v>22</v>
      </c>
      <c r="B24" s="154" t="s">
        <v>66</v>
      </c>
      <c r="C24" s="158" t="s">
        <v>84</v>
      </c>
      <c r="D24" s="154" t="s">
        <v>65</v>
      </c>
      <c r="E24" s="160">
        <v>0</v>
      </c>
      <c r="F24" s="159">
        <v>0</v>
      </c>
      <c r="G24" s="155">
        <f t="shared" si="0"/>
        <v>0</v>
      </c>
    </row>
    <row r="25" spans="1:7" s="25" customFormat="1" ht="24" customHeight="1" x14ac:dyDescent="0.2">
      <c r="A25" s="154">
        <v>23</v>
      </c>
      <c r="B25" s="154" t="s">
        <v>66</v>
      </c>
      <c r="C25" s="158" t="s">
        <v>85</v>
      </c>
      <c r="D25" s="154" t="s">
        <v>65</v>
      </c>
      <c r="E25" s="160">
        <v>0</v>
      </c>
      <c r="F25" s="159">
        <v>0</v>
      </c>
      <c r="G25" s="155">
        <f t="shared" si="0"/>
        <v>0</v>
      </c>
    </row>
    <row r="26" spans="1:7" s="25" customFormat="1" ht="24" customHeight="1" x14ac:dyDescent="0.2">
      <c r="A26" s="154">
        <v>24</v>
      </c>
      <c r="B26" s="154" t="s">
        <v>66</v>
      </c>
      <c r="C26" s="158" t="s">
        <v>104</v>
      </c>
      <c r="D26" s="154" t="s">
        <v>65</v>
      </c>
      <c r="E26" s="160">
        <v>0</v>
      </c>
      <c r="F26" s="159">
        <v>0</v>
      </c>
      <c r="G26" s="155">
        <f t="shared" si="0"/>
        <v>0</v>
      </c>
    </row>
    <row r="27" spans="1:7" s="25" customFormat="1" ht="24" customHeight="1" x14ac:dyDescent="0.2">
      <c r="A27" s="154">
        <v>25</v>
      </c>
      <c r="B27" s="154" t="s">
        <v>66</v>
      </c>
      <c r="C27" s="158" t="s">
        <v>105</v>
      </c>
      <c r="D27" s="154" t="s">
        <v>61</v>
      </c>
      <c r="E27" s="160">
        <v>325</v>
      </c>
      <c r="F27" s="159">
        <v>0</v>
      </c>
      <c r="G27" s="155">
        <f t="shared" si="0"/>
        <v>0</v>
      </c>
    </row>
    <row r="28" spans="1:7" s="25" customFormat="1" ht="24" customHeight="1" x14ac:dyDescent="0.2">
      <c r="A28" s="154">
        <v>26</v>
      </c>
      <c r="B28" s="154" t="s">
        <v>66</v>
      </c>
      <c r="C28" s="158" t="s">
        <v>106</v>
      </c>
      <c r="D28" s="154" t="s">
        <v>65</v>
      </c>
      <c r="E28" s="160">
        <v>0</v>
      </c>
      <c r="F28" s="159">
        <v>0</v>
      </c>
      <c r="G28" s="155">
        <f t="shared" si="0"/>
        <v>0</v>
      </c>
    </row>
    <row r="29" spans="1:7" s="25" customFormat="1" ht="24" customHeight="1" x14ac:dyDescent="0.2">
      <c r="A29" s="154">
        <v>27</v>
      </c>
      <c r="B29" s="154" t="s">
        <v>66</v>
      </c>
      <c r="C29" s="158" t="s">
        <v>86</v>
      </c>
      <c r="D29" s="154" t="s">
        <v>65</v>
      </c>
      <c r="E29" s="160">
        <v>0</v>
      </c>
      <c r="F29" s="159">
        <v>0</v>
      </c>
      <c r="G29" s="155">
        <f t="shared" si="0"/>
        <v>0</v>
      </c>
    </row>
    <row r="30" spans="1:7" s="25" customFormat="1" ht="24" customHeight="1" x14ac:dyDescent="0.2">
      <c r="A30" s="154">
        <v>28</v>
      </c>
      <c r="B30" s="154" t="s">
        <v>66</v>
      </c>
      <c r="C30" s="158" t="s">
        <v>52</v>
      </c>
      <c r="D30" s="154" t="s">
        <v>63</v>
      </c>
      <c r="E30" s="160">
        <v>17</v>
      </c>
      <c r="F30" s="159">
        <v>0</v>
      </c>
      <c r="G30" s="155">
        <f t="shared" si="0"/>
        <v>0</v>
      </c>
    </row>
    <row r="31" spans="1:7" s="25" customFormat="1" ht="24" customHeight="1" x14ac:dyDescent="0.2">
      <c r="A31" s="154">
        <v>29</v>
      </c>
      <c r="B31" s="154" t="s">
        <v>66</v>
      </c>
      <c r="C31" s="158" t="s">
        <v>107</v>
      </c>
      <c r="D31" s="154" t="s">
        <v>64</v>
      </c>
      <c r="E31" s="160">
        <v>4</v>
      </c>
      <c r="F31" s="159">
        <v>0</v>
      </c>
      <c r="G31" s="155">
        <f t="shared" si="0"/>
        <v>0</v>
      </c>
    </row>
    <row r="32" spans="1:7" s="25" customFormat="1" ht="24" customHeight="1" x14ac:dyDescent="0.2">
      <c r="A32" s="154">
        <v>30</v>
      </c>
      <c r="B32" s="154">
        <v>40600290</v>
      </c>
      <c r="C32" s="158" t="s">
        <v>108</v>
      </c>
      <c r="D32" s="154" t="s">
        <v>64</v>
      </c>
      <c r="E32" s="160">
        <v>0</v>
      </c>
      <c r="F32" s="159">
        <v>0</v>
      </c>
      <c r="G32" s="155">
        <f t="shared" si="0"/>
        <v>0</v>
      </c>
    </row>
    <row r="33" spans="1:7" s="25" customFormat="1" ht="24" customHeight="1" x14ac:dyDescent="0.2">
      <c r="A33" s="154">
        <v>31</v>
      </c>
      <c r="B33" s="154" t="s">
        <v>66</v>
      </c>
      <c r="C33" s="158" t="s">
        <v>53</v>
      </c>
      <c r="D33" s="154" t="s">
        <v>130</v>
      </c>
      <c r="E33" s="160">
        <v>0</v>
      </c>
      <c r="F33" s="159">
        <v>0</v>
      </c>
      <c r="G33" s="155">
        <f t="shared" si="0"/>
        <v>0</v>
      </c>
    </row>
    <row r="34" spans="1:7" s="25" customFormat="1" ht="24" customHeight="1" x14ac:dyDescent="0.2">
      <c r="A34" s="154">
        <v>32</v>
      </c>
      <c r="B34" s="154">
        <v>40604062</v>
      </c>
      <c r="C34" s="158" t="s">
        <v>87</v>
      </c>
      <c r="D34" s="154" t="s">
        <v>130</v>
      </c>
      <c r="E34" s="160">
        <v>0</v>
      </c>
      <c r="F34" s="159">
        <v>0</v>
      </c>
      <c r="G34" s="155">
        <f t="shared" si="0"/>
        <v>0</v>
      </c>
    </row>
    <row r="35" spans="1:7" s="25" customFormat="1" ht="24" customHeight="1" x14ac:dyDescent="0.2">
      <c r="A35" s="154">
        <v>33</v>
      </c>
      <c r="B35" s="154" t="s">
        <v>66</v>
      </c>
      <c r="C35" s="158" t="s">
        <v>88</v>
      </c>
      <c r="D35" s="154" t="s">
        <v>130</v>
      </c>
      <c r="E35" s="160">
        <v>0</v>
      </c>
      <c r="F35" s="159">
        <v>0</v>
      </c>
      <c r="G35" s="155">
        <f t="shared" si="0"/>
        <v>0</v>
      </c>
    </row>
    <row r="36" spans="1:7" s="25" customFormat="1" ht="24" customHeight="1" x14ac:dyDescent="0.2">
      <c r="A36" s="154">
        <v>34</v>
      </c>
      <c r="B36" s="154" t="s">
        <v>66</v>
      </c>
      <c r="C36" s="158" t="s">
        <v>89</v>
      </c>
      <c r="D36" s="154" t="s">
        <v>61</v>
      </c>
      <c r="E36" s="160">
        <v>2</v>
      </c>
      <c r="F36" s="159">
        <v>0</v>
      </c>
      <c r="G36" s="155">
        <f t="shared" si="0"/>
        <v>0</v>
      </c>
    </row>
    <row r="37" spans="1:7" s="25" customFormat="1" ht="24" customHeight="1" x14ac:dyDescent="0.2">
      <c r="A37" s="154">
        <v>35</v>
      </c>
      <c r="B37" s="154">
        <v>60600605</v>
      </c>
      <c r="C37" s="158" t="s">
        <v>109</v>
      </c>
      <c r="D37" s="154" t="s">
        <v>61</v>
      </c>
      <c r="E37" s="160">
        <v>3</v>
      </c>
      <c r="F37" s="159">
        <v>0</v>
      </c>
      <c r="G37" s="155">
        <f t="shared" si="0"/>
        <v>0</v>
      </c>
    </row>
    <row r="38" spans="1:7" s="25" customFormat="1" ht="24" customHeight="1" x14ac:dyDescent="0.2">
      <c r="A38" s="154">
        <v>36</v>
      </c>
      <c r="B38" s="154" t="s">
        <v>66</v>
      </c>
      <c r="C38" s="158" t="s">
        <v>59</v>
      </c>
      <c r="D38" s="154" t="s">
        <v>61</v>
      </c>
      <c r="E38" s="160">
        <v>13</v>
      </c>
      <c r="F38" s="159">
        <v>0</v>
      </c>
      <c r="G38" s="155">
        <f t="shared" si="0"/>
        <v>0</v>
      </c>
    </row>
    <row r="39" spans="1:7" s="25" customFormat="1" ht="24" customHeight="1" x14ac:dyDescent="0.2">
      <c r="A39" s="154">
        <v>37</v>
      </c>
      <c r="B39" s="154" t="s">
        <v>66</v>
      </c>
      <c r="C39" s="158" t="s">
        <v>67</v>
      </c>
      <c r="D39" s="154" t="s">
        <v>61</v>
      </c>
      <c r="E39" s="160">
        <v>3</v>
      </c>
      <c r="F39" s="159">
        <v>0</v>
      </c>
      <c r="G39" s="155">
        <f t="shared" si="0"/>
        <v>0</v>
      </c>
    </row>
    <row r="40" spans="1:7" s="25" customFormat="1" ht="24" customHeight="1" x14ac:dyDescent="0.2">
      <c r="A40" s="154">
        <v>38</v>
      </c>
      <c r="B40" s="154" t="s">
        <v>66</v>
      </c>
      <c r="C40" s="158" t="s">
        <v>90</v>
      </c>
      <c r="D40" s="154" t="s">
        <v>130</v>
      </c>
      <c r="E40" s="253">
        <v>10</v>
      </c>
      <c r="F40" s="159">
        <v>0</v>
      </c>
      <c r="G40" s="155">
        <f t="shared" si="0"/>
        <v>0</v>
      </c>
    </row>
    <row r="41" spans="1:7" s="25" customFormat="1" ht="24" customHeight="1" x14ac:dyDescent="0.2">
      <c r="A41" s="154">
        <v>39</v>
      </c>
      <c r="B41" s="154" t="s">
        <v>66</v>
      </c>
      <c r="C41" s="158" t="s">
        <v>91</v>
      </c>
      <c r="D41" s="154" t="s">
        <v>130</v>
      </c>
      <c r="E41" s="253">
        <v>21</v>
      </c>
      <c r="F41" s="159">
        <v>0</v>
      </c>
      <c r="G41" s="155">
        <f t="shared" si="0"/>
        <v>0</v>
      </c>
    </row>
    <row r="42" spans="1:7" s="25" customFormat="1" ht="24" customHeight="1" x14ac:dyDescent="0.2">
      <c r="A42" s="154">
        <v>40</v>
      </c>
      <c r="B42" s="154" t="s">
        <v>66</v>
      </c>
      <c r="C42" s="158" t="s">
        <v>92</v>
      </c>
      <c r="D42" s="154" t="s">
        <v>130</v>
      </c>
      <c r="E42" s="253">
        <v>24</v>
      </c>
      <c r="F42" s="159">
        <v>0</v>
      </c>
      <c r="G42" s="155">
        <f t="shared" si="0"/>
        <v>0</v>
      </c>
    </row>
    <row r="43" spans="1:7" s="25" customFormat="1" ht="24" customHeight="1" x14ac:dyDescent="0.2">
      <c r="A43" s="154">
        <v>41</v>
      </c>
      <c r="B43" s="154" t="s">
        <v>66</v>
      </c>
      <c r="C43" s="158" t="s">
        <v>132</v>
      </c>
      <c r="D43" s="154" t="s">
        <v>130</v>
      </c>
      <c r="E43" s="253">
        <v>0</v>
      </c>
      <c r="F43" s="159">
        <v>0</v>
      </c>
      <c r="G43" s="155">
        <f t="shared" si="0"/>
        <v>0</v>
      </c>
    </row>
    <row r="44" spans="1:7" s="25" customFormat="1" ht="24" customHeight="1" x14ac:dyDescent="0.2">
      <c r="A44" s="154">
        <v>42</v>
      </c>
      <c r="B44" s="154" t="s">
        <v>66</v>
      </c>
      <c r="C44" s="158" t="s">
        <v>133</v>
      </c>
      <c r="D44" s="154" t="s">
        <v>130</v>
      </c>
      <c r="E44" s="253">
        <v>57</v>
      </c>
      <c r="F44" s="159">
        <v>0</v>
      </c>
      <c r="G44" s="155">
        <f t="shared" si="0"/>
        <v>0</v>
      </c>
    </row>
    <row r="45" spans="1:7" s="25" customFormat="1" ht="24" customHeight="1" x14ac:dyDescent="0.2">
      <c r="A45" s="154">
        <v>43</v>
      </c>
      <c r="B45" s="154" t="s">
        <v>66</v>
      </c>
      <c r="C45" s="158" t="s">
        <v>134</v>
      </c>
      <c r="D45" s="154" t="s">
        <v>130</v>
      </c>
      <c r="E45" s="160">
        <v>391</v>
      </c>
      <c r="F45" s="159">
        <v>0</v>
      </c>
      <c r="G45" s="155">
        <f t="shared" si="0"/>
        <v>0</v>
      </c>
    </row>
    <row r="46" spans="1:7" s="25" customFormat="1" ht="24" customHeight="1" x14ac:dyDescent="0.2">
      <c r="A46" s="154">
        <v>44</v>
      </c>
      <c r="B46" s="154" t="s">
        <v>66</v>
      </c>
      <c r="C46" s="158" t="s">
        <v>135</v>
      </c>
      <c r="D46" s="154" t="s">
        <v>61</v>
      </c>
      <c r="E46" s="160">
        <v>3</v>
      </c>
      <c r="F46" s="159">
        <v>0</v>
      </c>
      <c r="G46" s="155">
        <f t="shared" si="0"/>
        <v>0</v>
      </c>
    </row>
    <row r="47" spans="1:7" s="25" customFormat="1" ht="24" customHeight="1" x14ac:dyDescent="0.2">
      <c r="A47" s="154">
        <v>45</v>
      </c>
      <c r="B47" s="154" t="s">
        <v>66</v>
      </c>
      <c r="C47" s="158" t="s">
        <v>116</v>
      </c>
      <c r="D47" s="154" t="s">
        <v>61</v>
      </c>
      <c r="E47" s="160">
        <v>0</v>
      </c>
      <c r="F47" s="159">
        <v>0</v>
      </c>
      <c r="G47" s="155">
        <f t="shared" si="0"/>
        <v>0</v>
      </c>
    </row>
    <row r="48" spans="1:7" s="25" customFormat="1" ht="24" customHeight="1" x14ac:dyDescent="0.2">
      <c r="A48" s="154">
        <v>46</v>
      </c>
      <c r="B48" s="154" t="s">
        <v>66</v>
      </c>
      <c r="C48" s="158" t="s">
        <v>136</v>
      </c>
      <c r="D48" s="154" t="s">
        <v>130</v>
      </c>
      <c r="E48" s="160">
        <v>0</v>
      </c>
      <c r="F48" s="159">
        <v>0</v>
      </c>
      <c r="G48" s="155">
        <f t="shared" si="0"/>
        <v>0</v>
      </c>
    </row>
    <row r="49" spans="1:7" s="25" customFormat="1" ht="24" customHeight="1" x14ac:dyDescent="0.2">
      <c r="A49" s="154">
        <v>47</v>
      </c>
      <c r="B49" s="154" t="s">
        <v>66</v>
      </c>
      <c r="C49" s="158" t="s">
        <v>93</v>
      </c>
      <c r="D49" s="154" t="s">
        <v>62</v>
      </c>
      <c r="E49" s="160">
        <v>0</v>
      </c>
      <c r="F49" s="159">
        <v>0</v>
      </c>
      <c r="G49" s="155">
        <f t="shared" si="0"/>
        <v>0</v>
      </c>
    </row>
    <row r="50" spans="1:7" s="25" customFormat="1" ht="24" customHeight="1" x14ac:dyDescent="0.2">
      <c r="A50" s="154">
        <v>48</v>
      </c>
      <c r="B50" s="154" t="s">
        <v>66</v>
      </c>
      <c r="C50" s="158" t="s">
        <v>94</v>
      </c>
      <c r="D50" s="154" t="s">
        <v>60</v>
      </c>
      <c r="E50" s="160">
        <v>0</v>
      </c>
      <c r="F50" s="159">
        <v>0</v>
      </c>
      <c r="G50" s="155">
        <f t="shared" si="0"/>
        <v>0</v>
      </c>
    </row>
    <row r="51" spans="1:7" s="25" customFormat="1" ht="24" customHeight="1" x14ac:dyDescent="0.2">
      <c r="A51" s="154">
        <v>49</v>
      </c>
      <c r="B51" s="154">
        <v>60100085</v>
      </c>
      <c r="C51" s="158" t="s">
        <v>110</v>
      </c>
      <c r="D51" s="154" t="s">
        <v>62</v>
      </c>
      <c r="E51" s="160">
        <v>0</v>
      </c>
      <c r="F51" s="159">
        <v>0</v>
      </c>
      <c r="G51" s="155">
        <f t="shared" si="0"/>
        <v>0</v>
      </c>
    </row>
    <row r="52" spans="1:7" s="25" customFormat="1" ht="24" customHeight="1" x14ac:dyDescent="0.2">
      <c r="A52" s="154">
        <v>50</v>
      </c>
      <c r="B52" s="154" t="s">
        <v>66</v>
      </c>
      <c r="C52" s="158" t="s">
        <v>111</v>
      </c>
      <c r="D52" s="154" t="s">
        <v>65</v>
      </c>
      <c r="E52" s="160">
        <v>64</v>
      </c>
      <c r="F52" s="159">
        <v>0</v>
      </c>
      <c r="G52" s="155">
        <f t="shared" si="0"/>
        <v>0</v>
      </c>
    </row>
    <row r="53" spans="1:7" s="25" customFormat="1" ht="24" customHeight="1" x14ac:dyDescent="0.2">
      <c r="A53" s="154">
        <v>51</v>
      </c>
      <c r="B53" s="154" t="s">
        <v>66</v>
      </c>
      <c r="C53" s="158" t="s">
        <v>95</v>
      </c>
      <c r="D53" s="154" t="s">
        <v>61</v>
      </c>
      <c r="E53" s="160">
        <v>0</v>
      </c>
      <c r="F53" s="159">
        <v>0</v>
      </c>
      <c r="G53" s="155">
        <f t="shared" si="0"/>
        <v>0</v>
      </c>
    </row>
    <row r="54" spans="1:7" s="25" customFormat="1" ht="24" customHeight="1" x14ac:dyDescent="0.2">
      <c r="A54" s="154">
        <v>52</v>
      </c>
      <c r="B54" s="154" t="s">
        <v>66</v>
      </c>
      <c r="C54" s="158" t="s">
        <v>96</v>
      </c>
      <c r="D54" s="154" t="s">
        <v>61</v>
      </c>
      <c r="E54" s="160">
        <v>0</v>
      </c>
      <c r="F54" s="159">
        <v>0</v>
      </c>
      <c r="G54" s="155">
        <f t="shared" si="0"/>
        <v>0</v>
      </c>
    </row>
    <row r="55" spans="1:7" s="25" customFormat="1" ht="24" customHeight="1" x14ac:dyDescent="0.2">
      <c r="A55" s="154">
        <v>53</v>
      </c>
      <c r="B55" s="154" t="s">
        <v>66</v>
      </c>
      <c r="C55" s="158" t="s">
        <v>137</v>
      </c>
      <c r="D55" s="154" t="s">
        <v>65</v>
      </c>
      <c r="E55" s="160">
        <v>0</v>
      </c>
      <c r="F55" s="159">
        <v>0</v>
      </c>
      <c r="G55" s="155">
        <f t="shared" si="0"/>
        <v>0</v>
      </c>
    </row>
    <row r="56" spans="1:7" s="25" customFormat="1" ht="24" customHeight="1" x14ac:dyDescent="0.2">
      <c r="A56" s="154">
        <v>54</v>
      </c>
      <c r="B56" s="154" t="s">
        <v>66</v>
      </c>
      <c r="C56" s="158" t="s">
        <v>138</v>
      </c>
      <c r="D56" s="154" t="s">
        <v>139</v>
      </c>
      <c r="E56" s="160">
        <v>1</v>
      </c>
      <c r="F56" s="159">
        <v>0</v>
      </c>
      <c r="G56" s="155">
        <f t="shared" si="0"/>
        <v>0</v>
      </c>
    </row>
    <row r="57" spans="1:7" s="25" customFormat="1" ht="24" customHeight="1" thickBot="1" x14ac:dyDescent="0.35">
      <c r="A57" s="139">
        <v>55</v>
      </c>
      <c r="B57" s="240" t="s">
        <v>142</v>
      </c>
      <c r="C57" s="241"/>
      <c r="D57" s="241"/>
      <c r="E57" s="241"/>
      <c r="F57" s="242"/>
      <c r="G57" s="140">
        <f>SUM(G3:G56)</f>
        <v>0</v>
      </c>
    </row>
    <row r="58" spans="1:7" s="25" customFormat="1" ht="24" customHeight="1" x14ac:dyDescent="0.3">
      <c r="A58" s="41"/>
      <c r="B58" s="41"/>
      <c r="C58" s="42"/>
      <c r="D58" s="41"/>
      <c r="E58" s="41"/>
      <c r="F58" s="41"/>
      <c r="G58" s="41"/>
    </row>
    <row r="59" spans="1:7" s="25" customFormat="1" ht="24" customHeight="1" x14ac:dyDescent="0.3">
      <c r="A59" s="41"/>
      <c r="B59" s="41"/>
      <c r="C59" s="42"/>
      <c r="D59" s="41"/>
      <c r="E59" s="41"/>
      <c r="F59" s="41"/>
      <c r="G59" s="41"/>
    </row>
    <row r="60" spans="1:7" s="25" customFormat="1" ht="24" customHeight="1" x14ac:dyDescent="0.3">
      <c r="A60" s="26"/>
      <c r="B60" s="26"/>
      <c r="C60" s="27"/>
      <c r="D60" s="26"/>
      <c r="E60" s="26"/>
      <c r="F60" s="26"/>
      <c r="G60" s="26"/>
    </row>
    <row r="61" spans="1:7" s="25" customFormat="1" ht="24" customHeight="1" x14ac:dyDescent="0.3">
      <c r="A61" s="26"/>
      <c r="B61" s="26"/>
      <c r="C61" s="27"/>
      <c r="D61" s="26"/>
      <c r="E61" s="26"/>
      <c r="F61" s="26"/>
      <c r="G61" s="26"/>
    </row>
    <row r="62" spans="1:7" s="25" customFormat="1" ht="24" customHeight="1" x14ac:dyDescent="0.3">
      <c r="A62" s="26"/>
      <c r="B62" s="26"/>
      <c r="C62" s="27"/>
      <c r="D62" s="26"/>
      <c r="E62" s="26"/>
      <c r="F62" s="26"/>
      <c r="G62" s="26"/>
    </row>
    <row r="63" spans="1:7" s="25" customFormat="1" ht="24" customHeight="1" x14ac:dyDescent="0.3">
      <c r="A63" s="26"/>
      <c r="B63" s="26"/>
      <c r="C63" s="27"/>
      <c r="D63" s="26"/>
      <c r="E63" s="26"/>
      <c r="F63" s="26"/>
      <c r="G63" s="26"/>
    </row>
    <row r="64" spans="1:7" s="25" customFormat="1" ht="24" customHeight="1" x14ac:dyDescent="0.3">
      <c r="A64" s="26"/>
      <c r="B64" s="26"/>
      <c r="C64" s="27"/>
      <c r="D64" s="26"/>
      <c r="E64" s="26"/>
      <c r="F64" s="26"/>
      <c r="G64" s="26"/>
    </row>
    <row r="65" spans="1:7" s="25" customFormat="1" ht="24" customHeight="1" x14ac:dyDescent="0.3">
      <c r="A65" s="26"/>
      <c r="B65" s="26"/>
      <c r="C65" s="27"/>
      <c r="D65" s="26"/>
      <c r="E65" s="26"/>
      <c r="F65" s="26"/>
      <c r="G65" s="26"/>
    </row>
    <row r="66" spans="1:7" s="25" customFormat="1" ht="24" customHeight="1" x14ac:dyDescent="0.3">
      <c r="A66" s="26"/>
      <c r="B66" s="26"/>
      <c r="C66" s="27"/>
      <c r="D66" s="26"/>
      <c r="E66" s="26"/>
      <c r="F66" s="26"/>
      <c r="G66" s="26"/>
    </row>
    <row r="67" spans="1:7" ht="24" customHeight="1" x14ac:dyDescent="0.3"/>
  </sheetData>
  <sheetProtection algorithmName="SHA-512" hashValue="c46a13DUyu/FvSLUZR1tfr/xZw8XNcV9dvKG/rZFp2ZGLvUy2UoG7pqCTCQKM895BkC9VWZsramQzByUHBQhAQ==" saltValue="huZdMnJnal6euD7MK+5o+g==" spinCount="100000" sheet="1" selectLockedCells="1"/>
  <mergeCells count="2">
    <mergeCell ref="A1:G1"/>
    <mergeCell ref="B57:F57"/>
  </mergeCells>
  <pageMargins left="0.7" right="0.7" top="0.75" bottom="0.75" header="0.3" footer="0.3"/>
  <pageSetup scale="60" fitToWidth="0" fitToHeight="0" orientation="portrait" r:id="rId1"/>
  <rowBreaks count="1" manualBreakCount="1">
    <brk id="39"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642F-B7BE-4429-85BB-2E00C655D31B}">
  <sheetPr>
    <tabColor theme="7" tint="-0.499984740745262"/>
  </sheetPr>
  <dimension ref="A1:G66"/>
  <sheetViews>
    <sheetView view="pageBreakPreview" topLeftCell="A53" zoomScaleNormal="100" zoomScaleSheetLayoutView="100" workbookViewId="0">
      <selection activeCell="F56" sqref="F56"/>
    </sheetView>
  </sheetViews>
  <sheetFormatPr defaultRowHeight="14.4" x14ac:dyDescent="0.3"/>
  <cols>
    <col min="1" max="1" width="9.77734375" style="26" customWidth="1"/>
    <col min="2" max="2" width="15.77734375" style="26" customWidth="1"/>
    <col min="3" max="3" width="63.33203125" style="27" customWidth="1"/>
    <col min="4" max="4" width="14.77734375" style="26" customWidth="1"/>
    <col min="5" max="6" width="10.77734375" style="26" customWidth="1"/>
    <col min="7" max="7" width="25.77734375" style="26" customWidth="1"/>
  </cols>
  <sheetData>
    <row r="1" spans="1:7" ht="105" customHeight="1" x14ac:dyDescent="0.3">
      <c r="A1" s="243" t="s">
        <v>150</v>
      </c>
      <c r="B1" s="244"/>
      <c r="C1" s="244"/>
      <c r="D1" s="244"/>
      <c r="E1" s="244"/>
      <c r="F1" s="244"/>
      <c r="G1" s="245"/>
    </row>
    <row r="2" spans="1:7" s="25" customFormat="1" ht="30" customHeight="1" x14ac:dyDescent="0.2">
      <c r="A2" s="141" t="s">
        <v>42</v>
      </c>
      <c r="B2" s="142" t="str">
        <f>'[2]Original Items Condensed'!C8</f>
        <v>Code Number</v>
      </c>
      <c r="C2" s="142" t="s">
        <v>41</v>
      </c>
      <c r="D2" s="143" t="s">
        <v>40</v>
      </c>
      <c r="E2" s="143" t="s">
        <v>39</v>
      </c>
      <c r="F2" s="144" t="s">
        <v>38</v>
      </c>
      <c r="G2" s="145" t="s">
        <v>37</v>
      </c>
    </row>
    <row r="3" spans="1:7" s="25" customFormat="1" ht="24" customHeight="1" x14ac:dyDescent="0.2">
      <c r="A3" s="154">
        <v>1</v>
      </c>
      <c r="B3" s="154" t="s">
        <v>66</v>
      </c>
      <c r="C3" s="157" t="s">
        <v>129</v>
      </c>
      <c r="D3" s="154" t="s">
        <v>60</v>
      </c>
      <c r="E3" s="160">
        <v>170</v>
      </c>
      <c r="F3" s="159">
        <v>0</v>
      </c>
      <c r="G3" s="155">
        <f t="shared" ref="G3:G34" si="0">SUM(E3*F3)</f>
        <v>0</v>
      </c>
    </row>
    <row r="4" spans="1:7" s="25" customFormat="1" ht="24" customHeight="1" x14ac:dyDescent="0.2">
      <c r="A4" s="154">
        <v>2</v>
      </c>
      <c r="B4" s="154" t="s">
        <v>66</v>
      </c>
      <c r="C4" s="157" t="s">
        <v>78</v>
      </c>
      <c r="D4" s="154" t="s">
        <v>60</v>
      </c>
      <c r="E4" s="160">
        <v>370</v>
      </c>
      <c r="F4" s="159">
        <v>0</v>
      </c>
      <c r="G4" s="155">
        <f t="shared" si="0"/>
        <v>0</v>
      </c>
    </row>
    <row r="5" spans="1:7" s="25" customFormat="1" ht="24" customHeight="1" x14ac:dyDescent="0.2">
      <c r="A5" s="154">
        <v>3</v>
      </c>
      <c r="B5" s="154" t="s">
        <v>66</v>
      </c>
      <c r="C5" s="157" t="s">
        <v>56</v>
      </c>
      <c r="D5" s="154" t="s">
        <v>62</v>
      </c>
      <c r="E5" s="160">
        <v>24</v>
      </c>
      <c r="F5" s="159">
        <v>0</v>
      </c>
      <c r="G5" s="155">
        <f t="shared" si="0"/>
        <v>0</v>
      </c>
    </row>
    <row r="6" spans="1:7" s="25" customFormat="1" ht="24" customHeight="1" x14ac:dyDescent="0.2">
      <c r="A6" s="154">
        <v>4</v>
      </c>
      <c r="B6" s="154">
        <v>44000300</v>
      </c>
      <c r="C6" s="157" t="s">
        <v>79</v>
      </c>
      <c r="D6" s="154" t="s">
        <v>62</v>
      </c>
      <c r="E6" s="160">
        <v>107</v>
      </c>
      <c r="F6" s="159">
        <v>0</v>
      </c>
      <c r="G6" s="155">
        <f t="shared" si="0"/>
        <v>0</v>
      </c>
    </row>
    <row r="7" spans="1:7" s="25" customFormat="1" ht="24" customHeight="1" x14ac:dyDescent="0.2">
      <c r="A7" s="154">
        <v>5</v>
      </c>
      <c r="B7" s="154">
        <v>44000500</v>
      </c>
      <c r="C7" s="157" t="s">
        <v>57</v>
      </c>
      <c r="D7" s="154" t="s">
        <v>130</v>
      </c>
      <c r="E7" s="160">
        <v>77</v>
      </c>
      <c r="F7" s="159">
        <v>0</v>
      </c>
      <c r="G7" s="155">
        <f t="shared" si="0"/>
        <v>0</v>
      </c>
    </row>
    <row r="8" spans="1:7" s="25" customFormat="1" ht="24" customHeight="1" x14ac:dyDescent="0.2">
      <c r="A8" s="154">
        <v>6</v>
      </c>
      <c r="B8" s="154">
        <v>44000600</v>
      </c>
      <c r="C8" s="157" t="s">
        <v>58</v>
      </c>
      <c r="D8" s="154" t="s">
        <v>130</v>
      </c>
      <c r="E8" s="160">
        <v>106</v>
      </c>
      <c r="F8" s="159">
        <v>0</v>
      </c>
      <c r="G8" s="155">
        <f t="shared" si="0"/>
        <v>0</v>
      </c>
    </row>
    <row r="9" spans="1:7" s="25" customFormat="1" ht="24" customHeight="1" x14ac:dyDescent="0.2">
      <c r="A9" s="154">
        <v>7</v>
      </c>
      <c r="B9" s="154" t="s">
        <v>66</v>
      </c>
      <c r="C9" s="157" t="s">
        <v>80</v>
      </c>
      <c r="D9" s="154" t="s">
        <v>65</v>
      </c>
      <c r="E9" s="160">
        <v>244</v>
      </c>
      <c r="F9" s="159">
        <v>0</v>
      </c>
      <c r="G9" s="155">
        <f t="shared" si="0"/>
        <v>0</v>
      </c>
    </row>
    <row r="10" spans="1:7" s="25" customFormat="1" ht="24" customHeight="1" x14ac:dyDescent="0.2">
      <c r="A10" s="154">
        <v>8</v>
      </c>
      <c r="B10" s="154" t="s">
        <v>66</v>
      </c>
      <c r="C10" s="157" t="s">
        <v>81</v>
      </c>
      <c r="D10" s="154" t="s">
        <v>62</v>
      </c>
      <c r="E10" s="160">
        <v>1063</v>
      </c>
      <c r="F10" s="159">
        <v>0</v>
      </c>
      <c r="G10" s="155">
        <f t="shared" si="0"/>
        <v>0</v>
      </c>
    </row>
    <row r="11" spans="1:7" s="25" customFormat="1" ht="24" customHeight="1" x14ac:dyDescent="0.2">
      <c r="A11" s="154">
        <v>9</v>
      </c>
      <c r="B11" s="154" t="s">
        <v>66</v>
      </c>
      <c r="C11" s="157" t="s">
        <v>82</v>
      </c>
      <c r="D11" s="154" t="s">
        <v>65</v>
      </c>
      <c r="E11" s="160">
        <v>1081</v>
      </c>
      <c r="F11" s="159">
        <v>0</v>
      </c>
      <c r="G11" s="155">
        <f t="shared" si="0"/>
        <v>0</v>
      </c>
    </row>
    <row r="12" spans="1:7" s="25" customFormat="1" ht="24" customHeight="1" x14ac:dyDescent="0.2">
      <c r="A12" s="154">
        <v>10</v>
      </c>
      <c r="B12" s="154" t="s">
        <v>66</v>
      </c>
      <c r="C12" s="157" t="s">
        <v>55</v>
      </c>
      <c r="D12" s="154" t="s">
        <v>62</v>
      </c>
      <c r="E12" s="160">
        <v>145</v>
      </c>
      <c r="F12" s="159">
        <v>0</v>
      </c>
      <c r="G12" s="155">
        <f t="shared" si="0"/>
        <v>0</v>
      </c>
    </row>
    <row r="13" spans="1:7" s="25" customFormat="1" ht="24" customHeight="1" x14ac:dyDescent="0.2">
      <c r="A13" s="154">
        <v>11</v>
      </c>
      <c r="B13" s="154">
        <v>31101100</v>
      </c>
      <c r="C13" s="157" t="s">
        <v>83</v>
      </c>
      <c r="D13" s="154" t="s">
        <v>60</v>
      </c>
      <c r="E13" s="160">
        <v>188</v>
      </c>
      <c r="F13" s="159">
        <v>0</v>
      </c>
      <c r="G13" s="155">
        <f t="shared" si="0"/>
        <v>0</v>
      </c>
    </row>
    <row r="14" spans="1:7" s="25" customFormat="1" ht="24" customHeight="1" x14ac:dyDescent="0.2">
      <c r="A14" s="154">
        <v>12</v>
      </c>
      <c r="B14" s="154">
        <v>20800150</v>
      </c>
      <c r="C14" s="157" t="s">
        <v>51</v>
      </c>
      <c r="D14" s="154" t="s">
        <v>60</v>
      </c>
      <c r="E14" s="160">
        <v>147</v>
      </c>
      <c r="F14" s="159">
        <v>0</v>
      </c>
      <c r="G14" s="155">
        <f t="shared" si="0"/>
        <v>0</v>
      </c>
    </row>
    <row r="15" spans="1:7" s="25" customFormat="1" ht="24" customHeight="1" x14ac:dyDescent="0.2">
      <c r="A15" s="154">
        <v>13</v>
      </c>
      <c r="B15" s="154" t="s">
        <v>66</v>
      </c>
      <c r="C15" s="157" t="s">
        <v>131</v>
      </c>
      <c r="D15" s="154" t="s">
        <v>60</v>
      </c>
      <c r="E15" s="160">
        <v>127</v>
      </c>
      <c r="F15" s="159">
        <v>0</v>
      </c>
      <c r="G15" s="155">
        <f t="shared" si="0"/>
        <v>0</v>
      </c>
    </row>
    <row r="16" spans="1:7" s="25" customFormat="1" ht="24" customHeight="1" x14ac:dyDescent="0.2">
      <c r="A16" s="154">
        <v>14</v>
      </c>
      <c r="B16" s="154" t="s">
        <v>66</v>
      </c>
      <c r="C16" s="157" t="s">
        <v>97</v>
      </c>
      <c r="D16" s="154" t="s">
        <v>60</v>
      </c>
      <c r="E16" s="160">
        <v>8</v>
      </c>
      <c r="F16" s="159">
        <v>0</v>
      </c>
      <c r="G16" s="155">
        <f t="shared" si="0"/>
        <v>0</v>
      </c>
    </row>
    <row r="17" spans="1:7" s="25" customFormat="1" ht="24" customHeight="1" x14ac:dyDescent="0.2">
      <c r="A17" s="154">
        <v>15</v>
      </c>
      <c r="B17" s="154" t="s">
        <v>66</v>
      </c>
      <c r="C17" s="157" t="s">
        <v>54</v>
      </c>
      <c r="D17" s="154" t="s">
        <v>64</v>
      </c>
      <c r="E17" s="160">
        <v>50</v>
      </c>
      <c r="F17" s="159">
        <v>0</v>
      </c>
      <c r="G17" s="155">
        <f t="shared" si="0"/>
        <v>0</v>
      </c>
    </row>
    <row r="18" spans="1:7" s="25" customFormat="1" ht="24" customHeight="1" x14ac:dyDescent="0.2">
      <c r="A18" s="154">
        <v>16</v>
      </c>
      <c r="B18" s="154">
        <v>35300300</v>
      </c>
      <c r="C18" s="157" t="s">
        <v>98</v>
      </c>
      <c r="D18" s="154" t="s">
        <v>62</v>
      </c>
      <c r="E18" s="160">
        <v>9</v>
      </c>
      <c r="F18" s="159">
        <v>0</v>
      </c>
      <c r="G18" s="155">
        <f t="shared" si="0"/>
        <v>0</v>
      </c>
    </row>
    <row r="19" spans="1:7" s="25" customFormat="1" ht="24" customHeight="1" x14ac:dyDescent="0.2">
      <c r="A19" s="154">
        <v>17</v>
      </c>
      <c r="B19" s="154">
        <v>35300500</v>
      </c>
      <c r="C19" s="157" t="s">
        <v>99</v>
      </c>
      <c r="D19" s="154" t="s">
        <v>62</v>
      </c>
      <c r="E19" s="160">
        <v>29</v>
      </c>
      <c r="F19" s="159">
        <v>0</v>
      </c>
      <c r="G19" s="155">
        <f t="shared" si="0"/>
        <v>0</v>
      </c>
    </row>
    <row r="20" spans="1:7" s="25" customFormat="1" ht="24" customHeight="1" x14ac:dyDescent="0.2">
      <c r="A20" s="154">
        <v>18</v>
      </c>
      <c r="B20" s="154" t="s">
        <v>66</v>
      </c>
      <c r="C20" s="157" t="s">
        <v>100</v>
      </c>
      <c r="D20" s="154" t="s">
        <v>62</v>
      </c>
      <c r="E20" s="160">
        <v>66</v>
      </c>
      <c r="F20" s="159">
        <v>0</v>
      </c>
      <c r="G20" s="155">
        <f t="shared" si="0"/>
        <v>0</v>
      </c>
    </row>
    <row r="21" spans="1:7" s="25" customFormat="1" ht="24" customHeight="1" x14ac:dyDescent="0.2">
      <c r="A21" s="154">
        <v>19</v>
      </c>
      <c r="B21" s="154" t="s">
        <v>66</v>
      </c>
      <c r="C21" s="157" t="s">
        <v>101</v>
      </c>
      <c r="D21" s="154" t="s">
        <v>62</v>
      </c>
      <c r="E21" s="160">
        <v>45</v>
      </c>
      <c r="F21" s="159">
        <v>0</v>
      </c>
      <c r="G21" s="155">
        <f t="shared" si="0"/>
        <v>0</v>
      </c>
    </row>
    <row r="22" spans="1:7" s="25" customFormat="1" ht="24" customHeight="1" x14ac:dyDescent="0.2">
      <c r="A22" s="154">
        <v>20</v>
      </c>
      <c r="B22" s="154" t="s">
        <v>66</v>
      </c>
      <c r="C22" s="157" t="s">
        <v>102</v>
      </c>
      <c r="D22" s="154" t="s">
        <v>65</v>
      </c>
      <c r="E22" s="160">
        <v>1081</v>
      </c>
      <c r="F22" s="159">
        <v>0</v>
      </c>
      <c r="G22" s="155">
        <f t="shared" si="0"/>
        <v>0</v>
      </c>
    </row>
    <row r="23" spans="1:7" s="25" customFormat="1" ht="24" customHeight="1" x14ac:dyDescent="0.2">
      <c r="A23" s="154">
        <v>21</v>
      </c>
      <c r="B23" s="154" t="s">
        <v>66</v>
      </c>
      <c r="C23" s="157" t="s">
        <v>103</v>
      </c>
      <c r="D23" s="154" t="s">
        <v>65</v>
      </c>
      <c r="E23" s="160">
        <v>526</v>
      </c>
      <c r="F23" s="159">
        <v>0</v>
      </c>
      <c r="G23" s="155">
        <f t="shared" si="0"/>
        <v>0</v>
      </c>
    </row>
    <row r="24" spans="1:7" s="25" customFormat="1" ht="24" customHeight="1" x14ac:dyDescent="0.2">
      <c r="A24" s="154">
        <v>22</v>
      </c>
      <c r="B24" s="154" t="s">
        <v>66</v>
      </c>
      <c r="C24" s="157" t="s">
        <v>84</v>
      </c>
      <c r="D24" s="154" t="s">
        <v>65</v>
      </c>
      <c r="E24" s="160">
        <v>144</v>
      </c>
      <c r="F24" s="159">
        <v>0</v>
      </c>
      <c r="G24" s="155">
        <f t="shared" si="0"/>
        <v>0</v>
      </c>
    </row>
    <row r="25" spans="1:7" s="25" customFormat="1" ht="24" customHeight="1" x14ac:dyDescent="0.2">
      <c r="A25" s="154">
        <v>23</v>
      </c>
      <c r="B25" s="154" t="s">
        <v>66</v>
      </c>
      <c r="C25" s="157" t="s">
        <v>85</v>
      </c>
      <c r="D25" s="154" t="s">
        <v>65</v>
      </c>
      <c r="E25" s="160">
        <v>100</v>
      </c>
      <c r="F25" s="159">
        <v>0</v>
      </c>
      <c r="G25" s="155">
        <f t="shared" si="0"/>
        <v>0</v>
      </c>
    </row>
    <row r="26" spans="1:7" s="25" customFormat="1" ht="24" customHeight="1" x14ac:dyDescent="0.2">
      <c r="A26" s="154">
        <v>24</v>
      </c>
      <c r="B26" s="154" t="s">
        <v>66</v>
      </c>
      <c r="C26" s="157" t="s">
        <v>104</v>
      </c>
      <c r="D26" s="154" t="s">
        <v>65</v>
      </c>
      <c r="E26" s="160">
        <v>27</v>
      </c>
      <c r="F26" s="159">
        <v>0</v>
      </c>
      <c r="G26" s="155">
        <f t="shared" si="0"/>
        <v>0</v>
      </c>
    </row>
    <row r="27" spans="1:7" s="25" customFormat="1" ht="24" customHeight="1" x14ac:dyDescent="0.2">
      <c r="A27" s="154">
        <v>25</v>
      </c>
      <c r="B27" s="154" t="s">
        <v>66</v>
      </c>
      <c r="C27" s="157" t="s">
        <v>105</v>
      </c>
      <c r="D27" s="154" t="s">
        <v>61</v>
      </c>
      <c r="E27" s="160">
        <v>137</v>
      </c>
      <c r="F27" s="159">
        <v>0</v>
      </c>
      <c r="G27" s="155">
        <f t="shared" si="0"/>
        <v>0</v>
      </c>
    </row>
    <row r="28" spans="1:7" s="25" customFormat="1" ht="24" customHeight="1" x14ac:dyDescent="0.2">
      <c r="A28" s="154">
        <v>26</v>
      </c>
      <c r="B28" s="154" t="s">
        <v>66</v>
      </c>
      <c r="C28" s="157" t="s">
        <v>106</v>
      </c>
      <c r="D28" s="154" t="s">
        <v>65</v>
      </c>
      <c r="E28" s="160">
        <v>6404</v>
      </c>
      <c r="F28" s="159">
        <v>0</v>
      </c>
      <c r="G28" s="155">
        <f t="shared" si="0"/>
        <v>0</v>
      </c>
    </row>
    <row r="29" spans="1:7" s="25" customFormat="1" ht="24" customHeight="1" x14ac:dyDescent="0.2">
      <c r="A29" s="154">
        <v>27</v>
      </c>
      <c r="B29" s="154" t="s">
        <v>66</v>
      </c>
      <c r="C29" s="157" t="s">
        <v>86</v>
      </c>
      <c r="D29" s="154" t="s">
        <v>65</v>
      </c>
      <c r="E29" s="160">
        <v>2565</v>
      </c>
      <c r="F29" s="159">
        <v>0</v>
      </c>
      <c r="G29" s="155">
        <f t="shared" si="0"/>
        <v>0</v>
      </c>
    </row>
    <row r="30" spans="1:7" s="25" customFormat="1" ht="24" customHeight="1" x14ac:dyDescent="0.2">
      <c r="A30" s="154">
        <v>28</v>
      </c>
      <c r="B30" s="154" t="s">
        <v>66</v>
      </c>
      <c r="C30" s="157" t="s">
        <v>52</v>
      </c>
      <c r="D30" s="154" t="s">
        <v>63</v>
      </c>
      <c r="E30" s="160">
        <v>79</v>
      </c>
      <c r="F30" s="159">
        <v>0</v>
      </c>
      <c r="G30" s="155">
        <f t="shared" si="0"/>
        <v>0</v>
      </c>
    </row>
    <row r="31" spans="1:7" s="25" customFormat="1" ht="24" customHeight="1" x14ac:dyDescent="0.2">
      <c r="A31" s="154">
        <v>29</v>
      </c>
      <c r="B31" s="154" t="s">
        <v>66</v>
      </c>
      <c r="C31" s="157" t="s">
        <v>107</v>
      </c>
      <c r="D31" s="154" t="s">
        <v>64</v>
      </c>
      <c r="E31" s="160">
        <v>16</v>
      </c>
      <c r="F31" s="159">
        <v>0</v>
      </c>
      <c r="G31" s="155">
        <f t="shared" si="0"/>
        <v>0</v>
      </c>
    </row>
    <row r="32" spans="1:7" s="25" customFormat="1" ht="24" customHeight="1" x14ac:dyDescent="0.2">
      <c r="A32" s="154">
        <v>30</v>
      </c>
      <c r="B32" s="154">
        <v>40600290</v>
      </c>
      <c r="C32" s="157" t="s">
        <v>108</v>
      </c>
      <c r="D32" s="154" t="s">
        <v>64</v>
      </c>
      <c r="E32" s="160">
        <v>4</v>
      </c>
      <c r="F32" s="159">
        <v>0</v>
      </c>
      <c r="G32" s="155">
        <f t="shared" si="0"/>
        <v>0</v>
      </c>
    </row>
    <row r="33" spans="1:7" s="25" customFormat="1" ht="24" customHeight="1" x14ac:dyDescent="0.2">
      <c r="A33" s="154">
        <v>31</v>
      </c>
      <c r="B33" s="154" t="s">
        <v>66</v>
      </c>
      <c r="C33" s="157" t="s">
        <v>53</v>
      </c>
      <c r="D33" s="154" t="s">
        <v>130</v>
      </c>
      <c r="E33" s="160">
        <v>77</v>
      </c>
      <c r="F33" s="159">
        <v>0</v>
      </c>
      <c r="G33" s="155">
        <f t="shared" si="0"/>
        <v>0</v>
      </c>
    </row>
    <row r="34" spans="1:7" s="25" customFormat="1" ht="24" customHeight="1" x14ac:dyDescent="0.2">
      <c r="A34" s="154">
        <v>32</v>
      </c>
      <c r="B34" s="154">
        <v>40604062</v>
      </c>
      <c r="C34" s="157" t="s">
        <v>87</v>
      </c>
      <c r="D34" s="154" t="s">
        <v>130</v>
      </c>
      <c r="E34" s="160">
        <v>69</v>
      </c>
      <c r="F34" s="159">
        <v>0</v>
      </c>
      <c r="G34" s="155">
        <f t="shared" si="0"/>
        <v>0</v>
      </c>
    </row>
    <row r="35" spans="1:7" s="25" customFormat="1" ht="24" customHeight="1" x14ac:dyDescent="0.2">
      <c r="A35" s="154">
        <v>33</v>
      </c>
      <c r="B35" s="154" t="s">
        <v>66</v>
      </c>
      <c r="C35" s="157" t="s">
        <v>88</v>
      </c>
      <c r="D35" s="154" t="s">
        <v>130</v>
      </c>
      <c r="E35" s="160">
        <v>38</v>
      </c>
      <c r="F35" s="159">
        <v>0</v>
      </c>
      <c r="G35" s="155">
        <f t="shared" ref="G35:G55" si="1">SUM(E35*F35)</f>
        <v>0</v>
      </c>
    </row>
    <row r="36" spans="1:7" s="25" customFormat="1" ht="24" customHeight="1" x14ac:dyDescent="0.2">
      <c r="A36" s="154">
        <v>34</v>
      </c>
      <c r="B36" s="154" t="s">
        <v>66</v>
      </c>
      <c r="C36" s="157" t="s">
        <v>89</v>
      </c>
      <c r="D36" s="154" t="s">
        <v>61</v>
      </c>
      <c r="E36" s="160">
        <v>0</v>
      </c>
      <c r="F36" s="159">
        <v>0</v>
      </c>
      <c r="G36" s="155">
        <f t="shared" si="1"/>
        <v>0</v>
      </c>
    </row>
    <row r="37" spans="1:7" s="25" customFormat="1" ht="24" customHeight="1" x14ac:dyDescent="0.2">
      <c r="A37" s="154">
        <v>35</v>
      </c>
      <c r="B37" s="154">
        <v>60600605</v>
      </c>
      <c r="C37" s="157" t="s">
        <v>109</v>
      </c>
      <c r="D37" s="154" t="s">
        <v>61</v>
      </c>
      <c r="E37" s="160">
        <v>3</v>
      </c>
      <c r="F37" s="159">
        <v>0</v>
      </c>
      <c r="G37" s="155">
        <f t="shared" si="1"/>
        <v>0</v>
      </c>
    </row>
    <row r="38" spans="1:7" s="25" customFormat="1" ht="24" customHeight="1" x14ac:dyDescent="0.2">
      <c r="A38" s="154">
        <v>36</v>
      </c>
      <c r="B38" s="154" t="s">
        <v>66</v>
      </c>
      <c r="C38" s="157" t="s">
        <v>59</v>
      </c>
      <c r="D38" s="154" t="s">
        <v>61</v>
      </c>
      <c r="E38" s="160">
        <v>0</v>
      </c>
      <c r="F38" s="159">
        <v>0</v>
      </c>
      <c r="G38" s="155">
        <f t="shared" si="1"/>
        <v>0</v>
      </c>
    </row>
    <row r="39" spans="1:7" s="25" customFormat="1" ht="24" customHeight="1" x14ac:dyDescent="0.2">
      <c r="A39" s="154">
        <v>37</v>
      </c>
      <c r="B39" s="154" t="s">
        <v>66</v>
      </c>
      <c r="C39" s="157" t="s">
        <v>67</v>
      </c>
      <c r="D39" s="154" t="s">
        <v>61</v>
      </c>
      <c r="E39" s="160">
        <v>1</v>
      </c>
      <c r="F39" s="159">
        <v>0</v>
      </c>
      <c r="G39" s="155">
        <f t="shared" si="1"/>
        <v>0</v>
      </c>
    </row>
    <row r="40" spans="1:7" s="25" customFormat="1" ht="24" customHeight="1" x14ac:dyDescent="0.2">
      <c r="A40" s="154">
        <v>38</v>
      </c>
      <c r="B40" s="154" t="s">
        <v>66</v>
      </c>
      <c r="C40" s="157" t="s">
        <v>90</v>
      </c>
      <c r="D40" s="154" t="s">
        <v>130</v>
      </c>
      <c r="E40" s="160">
        <v>0</v>
      </c>
      <c r="F40" s="159">
        <v>0</v>
      </c>
      <c r="G40" s="155">
        <f t="shared" si="1"/>
        <v>0</v>
      </c>
    </row>
    <row r="41" spans="1:7" s="25" customFormat="1" ht="24" customHeight="1" x14ac:dyDescent="0.2">
      <c r="A41" s="154">
        <v>39</v>
      </c>
      <c r="B41" s="154" t="s">
        <v>66</v>
      </c>
      <c r="C41" s="157" t="s">
        <v>91</v>
      </c>
      <c r="D41" s="154" t="s">
        <v>130</v>
      </c>
      <c r="E41" s="160">
        <v>28</v>
      </c>
      <c r="F41" s="159">
        <v>0</v>
      </c>
      <c r="G41" s="155">
        <f t="shared" si="1"/>
        <v>0</v>
      </c>
    </row>
    <row r="42" spans="1:7" s="25" customFormat="1" ht="24" customHeight="1" x14ac:dyDescent="0.2">
      <c r="A42" s="154">
        <v>40</v>
      </c>
      <c r="B42" s="154" t="s">
        <v>66</v>
      </c>
      <c r="C42" s="157" t="s">
        <v>92</v>
      </c>
      <c r="D42" s="154" t="s">
        <v>130</v>
      </c>
      <c r="E42" s="160">
        <v>443</v>
      </c>
      <c r="F42" s="159">
        <v>0</v>
      </c>
      <c r="G42" s="155">
        <f t="shared" si="1"/>
        <v>0</v>
      </c>
    </row>
    <row r="43" spans="1:7" s="25" customFormat="1" ht="24" customHeight="1" x14ac:dyDescent="0.2">
      <c r="A43" s="154">
        <v>41</v>
      </c>
      <c r="B43" s="154" t="s">
        <v>66</v>
      </c>
      <c r="C43" s="157" t="s">
        <v>132</v>
      </c>
      <c r="D43" s="154" t="s">
        <v>130</v>
      </c>
      <c r="E43" s="160">
        <v>0</v>
      </c>
      <c r="F43" s="159">
        <v>0</v>
      </c>
      <c r="G43" s="155">
        <f t="shared" si="1"/>
        <v>0</v>
      </c>
    </row>
    <row r="44" spans="1:7" s="25" customFormat="1" ht="24" customHeight="1" x14ac:dyDescent="0.2">
      <c r="A44" s="154">
        <v>42</v>
      </c>
      <c r="B44" s="154" t="s">
        <v>66</v>
      </c>
      <c r="C44" s="157" t="s">
        <v>133</v>
      </c>
      <c r="D44" s="154" t="s">
        <v>130</v>
      </c>
      <c r="E44" s="160">
        <v>0</v>
      </c>
      <c r="F44" s="159">
        <v>0</v>
      </c>
      <c r="G44" s="155">
        <f t="shared" si="1"/>
        <v>0</v>
      </c>
    </row>
    <row r="45" spans="1:7" s="25" customFormat="1" ht="24" customHeight="1" x14ac:dyDescent="0.2">
      <c r="A45" s="154">
        <v>43</v>
      </c>
      <c r="B45" s="154" t="s">
        <v>66</v>
      </c>
      <c r="C45" s="157" t="s">
        <v>134</v>
      </c>
      <c r="D45" s="154" t="s">
        <v>130</v>
      </c>
      <c r="E45" s="160">
        <v>0</v>
      </c>
      <c r="F45" s="159">
        <v>0</v>
      </c>
      <c r="G45" s="155">
        <f t="shared" si="1"/>
        <v>0</v>
      </c>
    </row>
    <row r="46" spans="1:7" s="25" customFormat="1" ht="24" customHeight="1" x14ac:dyDescent="0.2">
      <c r="A46" s="154">
        <v>44</v>
      </c>
      <c r="B46" s="154" t="s">
        <v>66</v>
      </c>
      <c r="C46" s="157" t="s">
        <v>135</v>
      </c>
      <c r="D46" s="154" t="s">
        <v>61</v>
      </c>
      <c r="E46" s="160">
        <v>0</v>
      </c>
      <c r="F46" s="159">
        <v>0</v>
      </c>
      <c r="G46" s="155">
        <f t="shared" si="1"/>
        <v>0</v>
      </c>
    </row>
    <row r="47" spans="1:7" s="25" customFormat="1" ht="24" customHeight="1" x14ac:dyDescent="0.2">
      <c r="A47" s="154">
        <v>45</v>
      </c>
      <c r="B47" s="154" t="s">
        <v>66</v>
      </c>
      <c r="C47" s="157" t="s">
        <v>116</v>
      </c>
      <c r="D47" s="154" t="s">
        <v>61</v>
      </c>
      <c r="E47" s="160">
        <v>0</v>
      </c>
      <c r="F47" s="159">
        <v>0</v>
      </c>
      <c r="G47" s="155">
        <f t="shared" si="1"/>
        <v>0</v>
      </c>
    </row>
    <row r="48" spans="1:7" s="25" customFormat="1" ht="24" customHeight="1" x14ac:dyDescent="0.2">
      <c r="A48" s="154">
        <v>46</v>
      </c>
      <c r="B48" s="154" t="s">
        <v>66</v>
      </c>
      <c r="C48" s="157" t="s">
        <v>136</v>
      </c>
      <c r="D48" s="154" t="s">
        <v>130</v>
      </c>
      <c r="E48" s="160">
        <v>0</v>
      </c>
      <c r="F48" s="159">
        <v>0</v>
      </c>
      <c r="G48" s="155">
        <f t="shared" si="1"/>
        <v>0</v>
      </c>
    </row>
    <row r="49" spans="1:7" s="25" customFormat="1" ht="24" customHeight="1" x14ac:dyDescent="0.2">
      <c r="A49" s="154">
        <v>47</v>
      </c>
      <c r="B49" s="154" t="s">
        <v>66</v>
      </c>
      <c r="C49" s="157" t="s">
        <v>93</v>
      </c>
      <c r="D49" s="154" t="s">
        <v>62</v>
      </c>
      <c r="E49" s="160">
        <v>338</v>
      </c>
      <c r="F49" s="159">
        <v>0</v>
      </c>
      <c r="G49" s="155">
        <f t="shared" si="1"/>
        <v>0</v>
      </c>
    </row>
    <row r="50" spans="1:7" s="25" customFormat="1" ht="24" customHeight="1" x14ac:dyDescent="0.2">
      <c r="A50" s="154">
        <v>48</v>
      </c>
      <c r="B50" s="154" t="s">
        <v>66</v>
      </c>
      <c r="C50" s="157" t="s">
        <v>94</v>
      </c>
      <c r="D50" s="154" t="s">
        <v>60</v>
      </c>
      <c r="E50" s="160">
        <v>4</v>
      </c>
      <c r="F50" s="159">
        <v>0</v>
      </c>
      <c r="G50" s="155">
        <f t="shared" si="1"/>
        <v>0</v>
      </c>
    </row>
    <row r="51" spans="1:7" s="25" customFormat="1" ht="24" customHeight="1" x14ac:dyDescent="0.2">
      <c r="A51" s="154">
        <v>49</v>
      </c>
      <c r="B51" s="154">
        <v>60100085</v>
      </c>
      <c r="C51" s="157" t="s">
        <v>110</v>
      </c>
      <c r="D51" s="154" t="s">
        <v>62</v>
      </c>
      <c r="E51" s="160">
        <v>13</v>
      </c>
      <c r="F51" s="159">
        <v>0</v>
      </c>
      <c r="G51" s="155">
        <f t="shared" si="1"/>
        <v>0</v>
      </c>
    </row>
    <row r="52" spans="1:7" s="25" customFormat="1" ht="24" customHeight="1" x14ac:dyDescent="0.2">
      <c r="A52" s="154">
        <v>50</v>
      </c>
      <c r="B52" s="154" t="s">
        <v>66</v>
      </c>
      <c r="C52" s="157" t="s">
        <v>111</v>
      </c>
      <c r="D52" s="154" t="s">
        <v>65</v>
      </c>
      <c r="E52" s="160">
        <v>64</v>
      </c>
      <c r="F52" s="159">
        <v>0</v>
      </c>
      <c r="G52" s="155">
        <f t="shared" si="1"/>
        <v>0</v>
      </c>
    </row>
    <row r="53" spans="1:7" s="25" customFormat="1" ht="24" customHeight="1" x14ac:dyDescent="0.2">
      <c r="A53" s="154">
        <v>51</v>
      </c>
      <c r="B53" s="154" t="s">
        <v>66</v>
      </c>
      <c r="C53" s="157" t="s">
        <v>95</v>
      </c>
      <c r="D53" s="154" t="s">
        <v>61</v>
      </c>
      <c r="E53" s="160">
        <v>2</v>
      </c>
      <c r="F53" s="159">
        <v>0</v>
      </c>
      <c r="G53" s="155">
        <f t="shared" si="1"/>
        <v>0</v>
      </c>
    </row>
    <row r="54" spans="1:7" s="25" customFormat="1" ht="24" customHeight="1" x14ac:dyDescent="0.2">
      <c r="A54" s="154">
        <v>52</v>
      </c>
      <c r="B54" s="154" t="s">
        <v>66</v>
      </c>
      <c r="C54" s="157" t="s">
        <v>96</v>
      </c>
      <c r="D54" s="154" t="s">
        <v>61</v>
      </c>
      <c r="E54" s="160">
        <v>0</v>
      </c>
      <c r="F54" s="159">
        <v>0</v>
      </c>
      <c r="G54" s="155">
        <f t="shared" si="1"/>
        <v>0</v>
      </c>
    </row>
    <row r="55" spans="1:7" s="25" customFormat="1" ht="24" customHeight="1" x14ac:dyDescent="0.2">
      <c r="A55" s="154">
        <v>53</v>
      </c>
      <c r="B55" s="154" t="s">
        <v>66</v>
      </c>
      <c r="C55" s="157" t="s">
        <v>137</v>
      </c>
      <c r="D55" s="154" t="s">
        <v>65</v>
      </c>
      <c r="E55" s="160">
        <v>971</v>
      </c>
      <c r="F55" s="159">
        <v>0</v>
      </c>
      <c r="G55" s="155">
        <f t="shared" si="1"/>
        <v>0</v>
      </c>
    </row>
    <row r="56" spans="1:7" s="25" customFormat="1" ht="24" customHeight="1" x14ac:dyDescent="0.2">
      <c r="A56" s="154">
        <v>54</v>
      </c>
      <c r="B56" s="154" t="s">
        <v>66</v>
      </c>
      <c r="C56" s="157" t="s">
        <v>138</v>
      </c>
      <c r="D56" s="154" t="s">
        <v>139</v>
      </c>
      <c r="E56" s="160">
        <v>1</v>
      </c>
      <c r="F56" s="159">
        <v>0</v>
      </c>
      <c r="G56" s="155">
        <f t="shared" ref="G56" si="2">SUM(E56*F56)</f>
        <v>0</v>
      </c>
    </row>
    <row r="57" spans="1:7" s="25" customFormat="1" ht="24" customHeight="1" thickBot="1" x14ac:dyDescent="0.35">
      <c r="A57" s="156">
        <v>55</v>
      </c>
      <c r="B57" s="246" t="s">
        <v>141</v>
      </c>
      <c r="C57" s="247"/>
      <c r="D57" s="247"/>
      <c r="E57" s="247"/>
      <c r="F57" s="248"/>
      <c r="G57" s="146">
        <f>SUM(G3:G56)</f>
        <v>0</v>
      </c>
    </row>
    <row r="58" spans="1:7" s="25" customFormat="1" ht="24" customHeight="1" x14ac:dyDescent="0.3">
      <c r="A58" s="41"/>
      <c r="B58" s="41"/>
      <c r="C58" s="42"/>
      <c r="D58" s="41"/>
      <c r="E58" s="41"/>
      <c r="F58" s="41"/>
      <c r="G58" s="41"/>
    </row>
    <row r="59" spans="1:7" s="25" customFormat="1" ht="24" customHeight="1" x14ac:dyDescent="0.3">
      <c r="A59" s="41"/>
      <c r="B59" s="41"/>
      <c r="C59" s="42"/>
      <c r="D59" s="41"/>
      <c r="E59" s="41"/>
      <c r="F59" s="41"/>
      <c r="G59" s="41"/>
    </row>
    <row r="60" spans="1:7" s="25" customFormat="1" ht="24" customHeight="1" x14ac:dyDescent="0.3">
      <c r="A60" s="26"/>
      <c r="B60" s="26"/>
      <c r="C60" s="27"/>
      <c r="D60" s="26"/>
      <c r="E60" s="26"/>
      <c r="F60" s="26"/>
      <c r="G60" s="26"/>
    </row>
    <row r="61" spans="1:7" s="25" customFormat="1" ht="24" customHeight="1" x14ac:dyDescent="0.3">
      <c r="A61" s="26"/>
      <c r="B61" s="26"/>
      <c r="C61" s="27"/>
      <c r="D61" s="26"/>
      <c r="E61" s="26"/>
      <c r="F61" s="26"/>
      <c r="G61" s="26"/>
    </row>
    <row r="62" spans="1:7" s="25" customFormat="1" ht="24" customHeight="1" x14ac:dyDescent="0.3">
      <c r="A62" s="26"/>
      <c r="B62" s="26"/>
      <c r="C62" s="27"/>
      <c r="D62" s="26"/>
      <c r="E62" s="26"/>
      <c r="F62" s="26"/>
      <c r="G62" s="26"/>
    </row>
    <row r="63" spans="1:7" s="25" customFormat="1" ht="24" customHeight="1" x14ac:dyDescent="0.3">
      <c r="A63" s="26"/>
      <c r="B63" s="26"/>
      <c r="C63" s="27"/>
      <c r="D63" s="26"/>
      <c r="E63" s="26"/>
      <c r="F63" s="26"/>
      <c r="G63" s="26"/>
    </row>
    <row r="64" spans="1:7" s="25" customFormat="1" ht="24" customHeight="1" x14ac:dyDescent="0.3">
      <c r="A64" s="26"/>
      <c r="B64" s="26"/>
      <c r="C64" s="27"/>
      <c r="D64" s="26"/>
      <c r="E64" s="26"/>
      <c r="F64" s="26"/>
      <c r="G64" s="26"/>
    </row>
    <row r="65" spans="1:7" s="25" customFormat="1" ht="24" customHeight="1" x14ac:dyDescent="0.3">
      <c r="A65" s="26"/>
      <c r="B65" s="26"/>
      <c r="C65" s="27"/>
      <c r="D65" s="26"/>
      <c r="E65" s="26"/>
      <c r="F65" s="26"/>
      <c r="G65" s="26"/>
    </row>
    <row r="66" spans="1:7" ht="24" customHeight="1" x14ac:dyDescent="0.3"/>
  </sheetData>
  <sheetProtection algorithmName="SHA-512" hashValue="c5I3K8UZk/wRp5DUsRanHDLrAmFXqhY7LxhsU8X6HtB/qxJe++1RDKLo0KiPkXAYIJ2wKmzI+wNALauVTEsoWg==" saltValue="u7Srq4MYAH2JwQsDi7BuiA==" spinCount="100000" sheet="1" selectLockedCells="1"/>
  <mergeCells count="2">
    <mergeCell ref="A1:G1"/>
    <mergeCell ref="B57:F57"/>
  </mergeCells>
  <pageMargins left="0.7" right="0.7" top="0.75" bottom="0.75" header="0.3" footer="0.3"/>
  <pageSetup scale="59" fitToWidth="0" fitToHeight="0" orientation="portrait" r:id="rId1"/>
  <rowBreaks count="1" manualBreakCount="1">
    <brk id="4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68F2-D5C2-46D1-AF6B-A55A968A03AE}">
  <sheetPr>
    <tabColor theme="6" tint="-0.499984740745262"/>
  </sheetPr>
  <dimension ref="A1:G66"/>
  <sheetViews>
    <sheetView view="pageBreakPreview" zoomScaleNormal="100" zoomScaleSheetLayoutView="100" workbookViewId="0">
      <selection activeCell="F56" sqref="F56"/>
    </sheetView>
  </sheetViews>
  <sheetFormatPr defaultRowHeight="14.4" x14ac:dyDescent="0.3"/>
  <cols>
    <col min="1" max="1" width="9.77734375" style="26" customWidth="1"/>
    <col min="2" max="2" width="15.77734375" style="26" customWidth="1"/>
    <col min="3" max="3" width="60.77734375" style="27" customWidth="1"/>
    <col min="4" max="4" width="14.77734375" style="26" customWidth="1"/>
    <col min="5" max="6" width="10.77734375" style="26" customWidth="1"/>
    <col min="7" max="7" width="25.77734375" style="26" customWidth="1"/>
  </cols>
  <sheetData>
    <row r="1" spans="1:7" ht="105" customHeight="1" x14ac:dyDescent="0.3">
      <c r="A1" s="249" t="s">
        <v>151</v>
      </c>
      <c r="B1" s="250"/>
      <c r="C1" s="250"/>
      <c r="D1" s="250"/>
      <c r="E1" s="250"/>
      <c r="F1" s="250"/>
      <c r="G1" s="251"/>
    </row>
    <row r="2" spans="1:7" s="25" customFormat="1" ht="30" customHeight="1" x14ac:dyDescent="0.2">
      <c r="A2" s="127" t="s">
        <v>42</v>
      </c>
      <c r="B2" s="128" t="str">
        <f>'[2]Original Items Condensed'!C8</f>
        <v>Code Number</v>
      </c>
      <c r="C2" s="128" t="s">
        <v>41</v>
      </c>
      <c r="D2" s="129" t="s">
        <v>40</v>
      </c>
      <c r="E2" s="129" t="s">
        <v>39</v>
      </c>
      <c r="F2" s="130" t="s">
        <v>38</v>
      </c>
      <c r="G2" s="131" t="s">
        <v>37</v>
      </c>
    </row>
    <row r="3" spans="1:7" s="25" customFormat="1" ht="24" customHeight="1" x14ac:dyDescent="0.2">
      <c r="A3" s="154">
        <v>1</v>
      </c>
      <c r="B3" s="154" t="s">
        <v>66</v>
      </c>
      <c r="C3" s="158" t="s">
        <v>129</v>
      </c>
      <c r="D3" s="154" t="s">
        <v>60</v>
      </c>
      <c r="E3" s="160">
        <v>265</v>
      </c>
      <c r="F3" s="159">
        <v>0</v>
      </c>
      <c r="G3" s="155">
        <f t="shared" ref="G3:G56" si="0">SUM(E3*F3)</f>
        <v>0</v>
      </c>
    </row>
    <row r="4" spans="1:7" s="25" customFormat="1" ht="24" customHeight="1" x14ac:dyDescent="0.2">
      <c r="A4" s="154">
        <v>2</v>
      </c>
      <c r="B4" s="154" t="s">
        <v>66</v>
      </c>
      <c r="C4" s="158" t="s">
        <v>78</v>
      </c>
      <c r="D4" s="154" t="s">
        <v>60</v>
      </c>
      <c r="E4" s="160">
        <v>393</v>
      </c>
      <c r="F4" s="159">
        <v>0</v>
      </c>
      <c r="G4" s="155">
        <f t="shared" si="0"/>
        <v>0</v>
      </c>
    </row>
    <row r="5" spans="1:7" s="25" customFormat="1" ht="24" customHeight="1" x14ac:dyDescent="0.2">
      <c r="A5" s="154">
        <v>3</v>
      </c>
      <c r="B5" s="154" t="s">
        <v>66</v>
      </c>
      <c r="C5" s="158" t="s">
        <v>56</v>
      </c>
      <c r="D5" s="154" t="s">
        <v>62</v>
      </c>
      <c r="E5" s="160">
        <v>39</v>
      </c>
      <c r="F5" s="159">
        <v>0</v>
      </c>
      <c r="G5" s="155">
        <f t="shared" si="0"/>
        <v>0</v>
      </c>
    </row>
    <row r="6" spans="1:7" s="25" customFormat="1" ht="24" customHeight="1" x14ac:dyDescent="0.2">
      <c r="A6" s="154">
        <v>4</v>
      </c>
      <c r="B6" s="154">
        <v>44000300</v>
      </c>
      <c r="C6" s="158" t="s">
        <v>79</v>
      </c>
      <c r="D6" s="154" t="s">
        <v>62</v>
      </c>
      <c r="E6" s="160">
        <v>175</v>
      </c>
      <c r="F6" s="159">
        <v>0</v>
      </c>
      <c r="G6" s="155">
        <f t="shared" si="0"/>
        <v>0</v>
      </c>
    </row>
    <row r="7" spans="1:7" s="25" customFormat="1" ht="24" customHeight="1" x14ac:dyDescent="0.2">
      <c r="A7" s="154">
        <v>5</v>
      </c>
      <c r="B7" s="154">
        <v>44000500</v>
      </c>
      <c r="C7" s="158" t="s">
        <v>57</v>
      </c>
      <c r="D7" s="154" t="s">
        <v>130</v>
      </c>
      <c r="E7" s="160">
        <v>137</v>
      </c>
      <c r="F7" s="159">
        <v>0</v>
      </c>
      <c r="G7" s="155">
        <f t="shared" si="0"/>
        <v>0</v>
      </c>
    </row>
    <row r="8" spans="1:7" s="25" customFormat="1" ht="24" customHeight="1" x14ac:dyDescent="0.2">
      <c r="A8" s="154">
        <v>6</v>
      </c>
      <c r="B8" s="154">
        <v>44000600</v>
      </c>
      <c r="C8" s="158" t="s">
        <v>58</v>
      </c>
      <c r="D8" s="154" t="s">
        <v>130</v>
      </c>
      <c r="E8" s="160">
        <v>172</v>
      </c>
      <c r="F8" s="159">
        <v>0</v>
      </c>
      <c r="G8" s="155">
        <f t="shared" si="0"/>
        <v>0</v>
      </c>
    </row>
    <row r="9" spans="1:7" s="25" customFormat="1" ht="24" customHeight="1" x14ac:dyDescent="0.2">
      <c r="A9" s="154">
        <v>7</v>
      </c>
      <c r="B9" s="154" t="s">
        <v>66</v>
      </c>
      <c r="C9" s="158" t="s">
        <v>80</v>
      </c>
      <c r="D9" s="154" t="s">
        <v>65</v>
      </c>
      <c r="E9" s="160">
        <v>666</v>
      </c>
      <c r="F9" s="159">
        <v>0</v>
      </c>
      <c r="G9" s="155">
        <f t="shared" si="0"/>
        <v>0</v>
      </c>
    </row>
    <row r="10" spans="1:7" s="25" customFormat="1" ht="24" customHeight="1" x14ac:dyDescent="0.2">
      <c r="A10" s="154">
        <v>8</v>
      </c>
      <c r="B10" s="154" t="s">
        <v>66</v>
      </c>
      <c r="C10" s="158" t="s">
        <v>81</v>
      </c>
      <c r="D10" s="154" t="s">
        <v>62</v>
      </c>
      <c r="E10" s="160">
        <v>1287</v>
      </c>
      <c r="F10" s="159">
        <v>0</v>
      </c>
      <c r="G10" s="155">
        <f t="shared" si="0"/>
        <v>0</v>
      </c>
    </row>
    <row r="11" spans="1:7" s="25" customFormat="1" ht="24" customHeight="1" x14ac:dyDescent="0.2">
      <c r="A11" s="154">
        <v>9</v>
      </c>
      <c r="B11" s="154" t="s">
        <v>66</v>
      </c>
      <c r="C11" s="158" t="s">
        <v>82</v>
      </c>
      <c r="D11" s="154" t="s">
        <v>65</v>
      </c>
      <c r="E11" s="160">
        <v>1931</v>
      </c>
      <c r="F11" s="159">
        <v>0</v>
      </c>
      <c r="G11" s="155">
        <f t="shared" si="0"/>
        <v>0</v>
      </c>
    </row>
    <row r="12" spans="1:7" s="25" customFormat="1" ht="24" customHeight="1" x14ac:dyDescent="0.2">
      <c r="A12" s="154">
        <v>10</v>
      </c>
      <c r="B12" s="154" t="s">
        <v>66</v>
      </c>
      <c r="C12" s="158" t="s">
        <v>55</v>
      </c>
      <c r="D12" s="154" t="s">
        <v>62</v>
      </c>
      <c r="E12" s="160">
        <v>223</v>
      </c>
      <c r="F12" s="159">
        <v>0</v>
      </c>
      <c r="G12" s="155">
        <f t="shared" si="0"/>
        <v>0</v>
      </c>
    </row>
    <row r="13" spans="1:7" s="25" customFormat="1" ht="24" customHeight="1" x14ac:dyDescent="0.2">
      <c r="A13" s="154">
        <v>11</v>
      </c>
      <c r="B13" s="154">
        <v>31101100</v>
      </c>
      <c r="C13" s="158" t="s">
        <v>83</v>
      </c>
      <c r="D13" s="154" t="s">
        <v>60</v>
      </c>
      <c r="E13" s="160">
        <v>310</v>
      </c>
      <c r="F13" s="159">
        <v>0</v>
      </c>
      <c r="G13" s="155">
        <f t="shared" si="0"/>
        <v>0</v>
      </c>
    </row>
    <row r="14" spans="1:7" s="25" customFormat="1" ht="24" customHeight="1" x14ac:dyDescent="0.2">
      <c r="A14" s="154">
        <v>12</v>
      </c>
      <c r="B14" s="154">
        <v>20800150</v>
      </c>
      <c r="C14" s="158" t="s">
        <v>51</v>
      </c>
      <c r="D14" s="154" t="s">
        <v>60</v>
      </c>
      <c r="E14" s="160">
        <v>116</v>
      </c>
      <c r="F14" s="159">
        <v>0</v>
      </c>
      <c r="G14" s="155">
        <f t="shared" si="0"/>
        <v>0</v>
      </c>
    </row>
    <row r="15" spans="1:7" s="25" customFormat="1" ht="24" customHeight="1" x14ac:dyDescent="0.2">
      <c r="A15" s="154">
        <v>13</v>
      </c>
      <c r="B15" s="154" t="s">
        <v>66</v>
      </c>
      <c r="C15" s="158" t="s">
        <v>131</v>
      </c>
      <c r="D15" s="154" t="s">
        <v>60</v>
      </c>
      <c r="E15" s="160">
        <v>0</v>
      </c>
      <c r="F15" s="159">
        <v>0</v>
      </c>
      <c r="G15" s="155">
        <f t="shared" si="0"/>
        <v>0</v>
      </c>
    </row>
    <row r="16" spans="1:7" s="25" customFormat="1" ht="24" customHeight="1" x14ac:dyDescent="0.2">
      <c r="A16" s="154">
        <v>14</v>
      </c>
      <c r="B16" s="154" t="s">
        <v>66</v>
      </c>
      <c r="C16" s="158" t="s">
        <v>97</v>
      </c>
      <c r="D16" s="154" t="s">
        <v>60</v>
      </c>
      <c r="E16" s="160">
        <v>0</v>
      </c>
      <c r="F16" s="159">
        <v>0</v>
      </c>
      <c r="G16" s="155">
        <f t="shared" si="0"/>
        <v>0</v>
      </c>
    </row>
    <row r="17" spans="1:7" s="25" customFormat="1" ht="24" customHeight="1" x14ac:dyDescent="0.2">
      <c r="A17" s="154">
        <v>15</v>
      </c>
      <c r="B17" s="154" t="s">
        <v>66</v>
      </c>
      <c r="C17" s="158" t="s">
        <v>54</v>
      </c>
      <c r="D17" s="154" t="s">
        <v>64</v>
      </c>
      <c r="E17" s="160">
        <v>70</v>
      </c>
      <c r="F17" s="159">
        <v>0</v>
      </c>
      <c r="G17" s="155">
        <f t="shared" si="0"/>
        <v>0</v>
      </c>
    </row>
    <row r="18" spans="1:7" s="25" customFormat="1" ht="24" customHeight="1" x14ac:dyDescent="0.2">
      <c r="A18" s="154">
        <v>16</v>
      </c>
      <c r="B18" s="154">
        <v>35300300</v>
      </c>
      <c r="C18" s="158" t="s">
        <v>98</v>
      </c>
      <c r="D18" s="154" t="s">
        <v>62</v>
      </c>
      <c r="E18" s="160">
        <v>13</v>
      </c>
      <c r="F18" s="159">
        <v>0</v>
      </c>
      <c r="G18" s="155">
        <f t="shared" si="0"/>
        <v>0</v>
      </c>
    </row>
    <row r="19" spans="1:7" s="25" customFormat="1" ht="24" customHeight="1" x14ac:dyDescent="0.2">
      <c r="A19" s="154">
        <v>17</v>
      </c>
      <c r="B19" s="154">
        <v>35300500</v>
      </c>
      <c r="C19" s="158" t="s">
        <v>99</v>
      </c>
      <c r="D19" s="154" t="s">
        <v>62</v>
      </c>
      <c r="E19" s="160">
        <v>34</v>
      </c>
      <c r="F19" s="159">
        <v>0</v>
      </c>
      <c r="G19" s="155">
        <f t="shared" si="0"/>
        <v>0</v>
      </c>
    </row>
    <row r="20" spans="1:7" s="25" customFormat="1" ht="24" customHeight="1" x14ac:dyDescent="0.2">
      <c r="A20" s="154">
        <v>18</v>
      </c>
      <c r="B20" s="154" t="s">
        <v>66</v>
      </c>
      <c r="C20" s="158" t="s">
        <v>100</v>
      </c>
      <c r="D20" s="154" t="s">
        <v>62</v>
      </c>
      <c r="E20" s="160">
        <v>1287</v>
      </c>
      <c r="F20" s="159">
        <v>0</v>
      </c>
      <c r="G20" s="155">
        <f t="shared" si="0"/>
        <v>0</v>
      </c>
    </row>
    <row r="21" spans="1:7" s="25" customFormat="1" ht="24" customHeight="1" x14ac:dyDescent="0.2">
      <c r="A21" s="154">
        <v>19</v>
      </c>
      <c r="B21" s="154" t="s">
        <v>66</v>
      </c>
      <c r="C21" s="158" t="s">
        <v>101</v>
      </c>
      <c r="D21" s="154" t="s">
        <v>62</v>
      </c>
      <c r="E21" s="160">
        <v>90</v>
      </c>
      <c r="F21" s="159">
        <v>0</v>
      </c>
      <c r="G21" s="155">
        <f t="shared" si="0"/>
        <v>0</v>
      </c>
    </row>
    <row r="22" spans="1:7" s="25" customFormat="1" ht="24" customHeight="1" x14ac:dyDescent="0.2">
      <c r="A22" s="154">
        <v>20</v>
      </c>
      <c r="B22" s="154" t="s">
        <v>66</v>
      </c>
      <c r="C22" s="158" t="s">
        <v>102</v>
      </c>
      <c r="D22" s="154" t="s">
        <v>65</v>
      </c>
      <c r="E22" s="160">
        <v>1931</v>
      </c>
      <c r="F22" s="159">
        <v>0</v>
      </c>
      <c r="G22" s="155">
        <f t="shared" si="0"/>
        <v>0</v>
      </c>
    </row>
    <row r="23" spans="1:7" s="25" customFormat="1" ht="24" customHeight="1" x14ac:dyDescent="0.2">
      <c r="A23" s="154">
        <v>21</v>
      </c>
      <c r="B23" s="154" t="s">
        <v>66</v>
      </c>
      <c r="C23" s="158" t="s">
        <v>103</v>
      </c>
      <c r="D23" s="154" t="s">
        <v>65</v>
      </c>
      <c r="E23" s="160">
        <v>698</v>
      </c>
      <c r="F23" s="159">
        <v>0</v>
      </c>
      <c r="G23" s="155">
        <f t="shared" si="0"/>
        <v>0</v>
      </c>
    </row>
    <row r="24" spans="1:7" s="25" customFormat="1" ht="24" customHeight="1" x14ac:dyDescent="0.2">
      <c r="A24" s="154">
        <v>22</v>
      </c>
      <c r="B24" s="154" t="s">
        <v>66</v>
      </c>
      <c r="C24" s="158" t="s">
        <v>84</v>
      </c>
      <c r="D24" s="154" t="s">
        <v>65</v>
      </c>
      <c r="E24" s="160">
        <v>521</v>
      </c>
      <c r="F24" s="159">
        <v>0</v>
      </c>
      <c r="G24" s="155">
        <f t="shared" si="0"/>
        <v>0</v>
      </c>
    </row>
    <row r="25" spans="1:7" s="25" customFormat="1" ht="24" customHeight="1" x14ac:dyDescent="0.2">
      <c r="A25" s="154">
        <v>23</v>
      </c>
      <c r="B25" s="154" t="s">
        <v>66</v>
      </c>
      <c r="C25" s="158" t="s">
        <v>85</v>
      </c>
      <c r="D25" s="154" t="s">
        <v>65</v>
      </c>
      <c r="E25" s="160">
        <v>145</v>
      </c>
      <c r="F25" s="159">
        <v>0</v>
      </c>
      <c r="G25" s="155">
        <f t="shared" si="0"/>
        <v>0</v>
      </c>
    </row>
    <row r="26" spans="1:7" s="25" customFormat="1" ht="24" customHeight="1" x14ac:dyDescent="0.2">
      <c r="A26" s="154">
        <v>24</v>
      </c>
      <c r="B26" s="154" t="s">
        <v>66</v>
      </c>
      <c r="C26" s="158" t="s">
        <v>104</v>
      </c>
      <c r="D26" s="154" t="s">
        <v>65</v>
      </c>
      <c r="E26" s="160">
        <v>66</v>
      </c>
      <c r="F26" s="159">
        <v>0</v>
      </c>
      <c r="G26" s="155">
        <f t="shared" si="0"/>
        <v>0</v>
      </c>
    </row>
    <row r="27" spans="1:7" s="25" customFormat="1" ht="24" customHeight="1" x14ac:dyDescent="0.2">
      <c r="A27" s="154">
        <v>25</v>
      </c>
      <c r="B27" s="154" t="s">
        <v>66</v>
      </c>
      <c r="C27" s="158" t="s">
        <v>105</v>
      </c>
      <c r="D27" s="154" t="s">
        <v>61</v>
      </c>
      <c r="E27" s="160">
        <v>230</v>
      </c>
      <c r="F27" s="159">
        <v>0</v>
      </c>
      <c r="G27" s="155">
        <f t="shared" si="0"/>
        <v>0</v>
      </c>
    </row>
    <row r="28" spans="1:7" s="25" customFormat="1" ht="24" customHeight="1" x14ac:dyDescent="0.2">
      <c r="A28" s="154">
        <v>26</v>
      </c>
      <c r="B28" s="154" t="s">
        <v>66</v>
      </c>
      <c r="C28" s="158" t="s">
        <v>106</v>
      </c>
      <c r="D28" s="154" t="s">
        <v>65</v>
      </c>
      <c r="E28" s="160">
        <v>0</v>
      </c>
      <c r="F28" s="159">
        <v>0</v>
      </c>
      <c r="G28" s="155">
        <f t="shared" si="0"/>
        <v>0</v>
      </c>
    </row>
    <row r="29" spans="1:7" s="25" customFormat="1" ht="24" customHeight="1" x14ac:dyDescent="0.2">
      <c r="A29" s="154">
        <v>27</v>
      </c>
      <c r="B29" s="154" t="s">
        <v>66</v>
      </c>
      <c r="C29" s="158" t="s">
        <v>86</v>
      </c>
      <c r="D29" s="154" t="s">
        <v>65</v>
      </c>
      <c r="E29" s="160">
        <v>0</v>
      </c>
      <c r="F29" s="159">
        <v>0</v>
      </c>
      <c r="G29" s="155">
        <f t="shared" si="0"/>
        <v>0</v>
      </c>
    </row>
    <row r="30" spans="1:7" s="25" customFormat="1" ht="24" customHeight="1" x14ac:dyDescent="0.2">
      <c r="A30" s="154">
        <v>28</v>
      </c>
      <c r="B30" s="154" t="s">
        <v>66</v>
      </c>
      <c r="C30" s="158" t="s">
        <v>52</v>
      </c>
      <c r="D30" s="154" t="s">
        <v>63</v>
      </c>
      <c r="E30" s="160">
        <v>121</v>
      </c>
      <c r="F30" s="159">
        <v>0</v>
      </c>
      <c r="G30" s="155">
        <f t="shared" si="0"/>
        <v>0</v>
      </c>
    </row>
    <row r="31" spans="1:7" s="25" customFormat="1" ht="24" customHeight="1" x14ac:dyDescent="0.2">
      <c r="A31" s="154">
        <v>29</v>
      </c>
      <c r="B31" s="154" t="s">
        <v>66</v>
      </c>
      <c r="C31" s="158" t="s">
        <v>107</v>
      </c>
      <c r="D31" s="154" t="s">
        <v>64</v>
      </c>
      <c r="E31" s="160">
        <v>22</v>
      </c>
      <c r="F31" s="159">
        <v>0</v>
      </c>
      <c r="G31" s="155">
        <f t="shared" si="0"/>
        <v>0</v>
      </c>
    </row>
    <row r="32" spans="1:7" s="25" customFormat="1" ht="24" customHeight="1" x14ac:dyDescent="0.2">
      <c r="A32" s="154">
        <v>30</v>
      </c>
      <c r="B32" s="154">
        <v>40600290</v>
      </c>
      <c r="C32" s="158" t="s">
        <v>108</v>
      </c>
      <c r="D32" s="154" t="s">
        <v>64</v>
      </c>
      <c r="E32" s="160">
        <v>21</v>
      </c>
      <c r="F32" s="159">
        <v>0</v>
      </c>
      <c r="G32" s="155">
        <f t="shared" si="0"/>
        <v>0</v>
      </c>
    </row>
    <row r="33" spans="1:7" s="25" customFormat="1" ht="24" customHeight="1" x14ac:dyDescent="0.2">
      <c r="A33" s="154">
        <v>31</v>
      </c>
      <c r="B33" s="154" t="s">
        <v>66</v>
      </c>
      <c r="C33" s="158" t="s">
        <v>53</v>
      </c>
      <c r="D33" s="154" t="s">
        <v>130</v>
      </c>
      <c r="E33" s="160">
        <v>137</v>
      </c>
      <c r="F33" s="159">
        <v>0</v>
      </c>
      <c r="G33" s="155">
        <f t="shared" si="0"/>
        <v>0</v>
      </c>
    </row>
    <row r="34" spans="1:7" s="25" customFormat="1" ht="24" customHeight="1" x14ac:dyDescent="0.2">
      <c r="A34" s="154">
        <v>32</v>
      </c>
      <c r="B34" s="154">
        <v>40604062</v>
      </c>
      <c r="C34" s="158" t="s">
        <v>87</v>
      </c>
      <c r="D34" s="154" t="s">
        <v>130</v>
      </c>
      <c r="E34" s="160">
        <v>117</v>
      </c>
      <c r="F34" s="159">
        <v>0</v>
      </c>
      <c r="G34" s="155">
        <f t="shared" si="0"/>
        <v>0</v>
      </c>
    </row>
    <row r="35" spans="1:7" s="25" customFormat="1" ht="24" customHeight="1" x14ac:dyDescent="0.2">
      <c r="A35" s="154">
        <v>33</v>
      </c>
      <c r="B35" s="154" t="s">
        <v>66</v>
      </c>
      <c r="C35" s="158" t="s">
        <v>88</v>
      </c>
      <c r="D35" s="154" t="s">
        <v>130</v>
      </c>
      <c r="E35" s="160">
        <v>56</v>
      </c>
      <c r="F35" s="159">
        <v>0</v>
      </c>
      <c r="G35" s="155">
        <f t="shared" si="0"/>
        <v>0</v>
      </c>
    </row>
    <row r="36" spans="1:7" s="25" customFormat="1" ht="24" customHeight="1" x14ac:dyDescent="0.2">
      <c r="A36" s="154">
        <v>34</v>
      </c>
      <c r="B36" s="154" t="s">
        <v>66</v>
      </c>
      <c r="C36" s="158" t="s">
        <v>89</v>
      </c>
      <c r="D36" s="154" t="s">
        <v>61</v>
      </c>
      <c r="E36" s="160">
        <v>0</v>
      </c>
      <c r="F36" s="159">
        <v>0</v>
      </c>
      <c r="G36" s="155">
        <f t="shared" si="0"/>
        <v>0</v>
      </c>
    </row>
    <row r="37" spans="1:7" s="25" customFormat="1" ht="24" customHeight="1" x14ac:dyDescent="0.2">
      <c r="A37" s="154">
        <v>35</v>
      </c>
      <c r="B37" s="154">
        <v>60600605</v>
      </c>
      <c r="C37" s="158" t="s">
        <v>109</v>
      </c>
      <c r="D37" s="154" t="s">
        <v>61</v>
      </c>
      <c r="E37" s="160">
        <v>2</v>
      </c>
      <c r="F37" s="159">
        <v>0</v>
      </c>
      <c r="G37" s="155">
        <f t="shared" si="0"/>
        <v>0</v>
      </c>
    </row>
    <row r="38" spans="1:7" s="25" customFormat="1" ht="24" customHeight="1" x14ac:dyDescent="0.2">
      <c r="A38" s="154">
        <v>36</v>
      </c>
      <c r="B38" s="154" t="s">
        <v>66</v>
      </c>
      <c r="C38" s="158" t="s">
        <v>59</v>
      </c>
      <c r="D38" s="154" t="s">
        <v>61</v>
      </c>
      <c r="E38" s="160">
        <v>1</v>
      </c>
      <c r="F38" s="159">
        <v>0</v>
      </c>
      <c r="G38" s="155">
        <f t="shared" si="0"/>
        <v>0</v>
      </c>
    </row>
    <row r="39" spans="1:7" s="25" customFormat="1" ht="24" customHeight="1" x14ac:dyDescent="0.2">
      <c r="A39" s="154">
        <v>37</v>
      </c>
      <c r="B39" s="154" t="s">
        <v>66</v>
      </c>
      <c r="C39" s="158" t="s">
        <v>67</v>
      </c>
      <c r="D39" s="154" t="s">
        <v>61</v>
      </c>
      <c r="E39" s="160">
        <v>1</v>
      </c>
      <c r="F39" s="159">
        <v>0</v>
      </c>
      <c r="G39" s="155">
        <f t="shared" si="0"/>
        <v>0</v>
      </c>
    </row>
    <row r="40" spans="1:7" s="25" customFormat="1" ht="24" customHeight="1" x14ac:dyDescent="0.2">
      <c r="A40" s="154">
        <v>38</v>
      </c>
      <c r="B40" s="154" t="s">
        <v>66</v>
      </c>
      <c r="C40" s="158" t="s">
        <v>90</v>
      </c>
      <c r="D40" s="154" t="s">
        <v>130</v>
      </c>
      <c r="E40" s="160">
        <v>0</v>
      </c>
      <c r="F40" s="159">
        <v>0</v>
      </c>
      <c r="G40" s="155">
        <f t="shared" si="0"/>
        <v>0</v>
      </c>
    </row>
    <row r="41" spans="1:7" s="25" customFormat="1" ht="24" customHeight="1" x14ac:dyDescent="0.2">
      <c r="A41" s="154">
        <v>39</v>
      </c>
      <c r="B41" s="154" t="s">
        <v>66</v>
      </c>
      <c r="C41" s="158" t="s">
        <v>91</v>
      </c>
      <c r="D41" s="154" t="s">
        <v>130</v>
      </c>
      <c r="E41" s="160">
        <v>37</v>
      </c>
      <c r="F41" s="159">
        <v>0</v>
      </c>
      <c r="G41" s="155">
        <f t="shared" si="0"/>
        <v>0</v>
      </c>
    </row>
    <row r="42" spans="1:7" s="25" customFormat="1" ht="24" customHeight="1" x14ac:dyDescent="0.2">
      <c r="A42" s="154">
        <v>40</v>
      </c>
      <c r="B42" s="154" t="s">
        <v>66</v>
      </c>
      <c r="C42" s="158" t="s">
        <v>92</v>
      </c>
      <c r="D42" s="154" t="s">
        <v>130</v>
      </c>
      <c r="E42" s="160">
        <v>0</v>
      </c>
      <c r="F42" s="159">
        <v>0</v>
      </c>
      <c r="G42" s="155">
        <f t="shared" si="0"/>
        <v>0</v>
      </c>
    </row>
    <row r="43" spans="1:7" s="25" customFormat="1" ht="24" customHeight="1" x14ac:dyDescent="0.2">
      <c r="A43" s="154">
        <v>41</v>
      </c>
      <c r="B43" s="154" t="s">
        <v>66</v>
      </c>
      <c r="C43" s="158" t="s">
        <v>132</v>
      </c>
      <c r="D43" s="154" t="s">
        <v>130</v>
      </c>
      <c r="E43" s="160">
        <v>0</v>
      </c>
      <c r="F43" s="159">
        <v>0</v>
      </c>
      <c r="G43" s="155">
        <f t="shared" si="0"/>
        <v>0</v>
      </c>
    </row>
    <row r="44" spans="1:7" s="25" customFormat="1" ht="24" customHeight="1" x14ac:dyDescent="0.2">
      <c r="A44" s="154">
        <v>42</v>
      </c>
      <c r="B44" s="154" t="s">
        <v>66</v>
      </c>
      <c r="C44" s="158" t="s">
        <v>133</v>
      </c>
      <c r="D44" s="154" t="s">
        <v>130</v>
      </c>
      <c r="E44" s="160">
        <v>189</v>
      </c>
      <c r="F44" s="159">
        <v>0</v>
      </c>
      <c r="G44" s="155">
        <f t="shared" si="0"/>
        <v>0</v>
      </c>
    </row>
    <row r="45" spans="1:7" s="25" customFormat="1" ht="24" customHeight="1" x14ac:dyDescent="0.2">
      <c r="A45" s="154">
        <v>43</v>
      </c>
      <c r="B45" s="154" t="s">
        <v>66</v>
      </c>
      <c r="C45" s="158" t="s">
        <v>134</v>
      </c>
      <c r="D45" s="154" t="s">
        <v>130</v>
      </c>
      <c r="E45" s="160">
        <v>0</v>
      </c>
      <c r="F45" s="159">
        <v>0</v>
      </c>
      <c r="G45" s="155">
        <f t="shared" si="0"/>
        <v>0</v>
      </c>
    </row>
    <row r="46" spans="1:7" s="25" customFormat="1" ht="24" customHeight="1" x14ac:dyDescent="0.2">
      <c r="A46" s="154">
        <v>44</v>
      </c>
      <c r="B46" s="154" t="s">
        <v>66</v>
      </c>
      <c r="C46" s="158" t="s">
        <v>135</v>
      </c>
      <c r="D46" s="154" t="s">
        <v>61</v>
      </c>
      <c r="E46" s="160">
        <v>0</v>
      </c>
      <c r="F46" s="159">
        <v>0</v>
      </c>
      <c r="G46" s="155">
        <f t="shared" si="0"/>
        <v>0</v>
      </c>
    </row>
    <row r="47" spans="1:7" s="25" customFormat="1" ht="24" customHeight="1" x14ac:dyDescent="0.2">
      <c r="A47" s="154">
        <v>45</v>
      </c>
      <c r="B47" s="154" t="s">
        <v>66</v>
      </c>
      <c r="C47" s="158" t="s">
        <v>116</v>
      </c>
      <c r="D47" s="154" t="s">
        <v>61</v>
      </c>
      <c r="E47" s="160">
        <v>1</v>
      </c>
      <c r="F47" s="159">
        <v>0</v>
      </c>
      <c r="G47" s="155">
        <f t="shared" si="0"/>
        <v>0</v>
      </c>
    </row>
    <row r="48" spans="1:7" s="25" customFormat="1" ht="24" customHeight="1" x14ac:dyDescent="0.2">
      <c r="A48" s="154">
        <v>46</v>
      </c>
      <c r="B48" s="154" t="s">
        <v>66</v>
      </c>
      <c r="C48" s="158" t="s">
        <v>136</v>
      </c>
      <c r="D48" s="154" t="s">
        <v>130</v>
      </c>
      <c r="E48" s="160">
        <v>168</v>
      </c>
      <c r="F48" s="159">
        <v>0</v>
      </c>
      <c r="G48" s="155">
        <f t="shared" si="0"/>
        <v>0</v>
      </c>
    </row>
    <row r="49" spans="1:7" s="25" customFormat="1" ht="24" customHeight="1" x14ac:dyDescent="0.2">
      <c r="A49" s="154">
        <v>47</v>
      </c>
      <c r="B49" s="154" t="s">
        <v>66</v>
      </c>
      <c r="C49" s="158" t="s">
        <v>93</v>
      </c>
      <c r="D49" s="154" t="s">
        <v>62</v>
      </c>
      <c r="E49" s="160">
        <v>0</v>
      </c>
      <c r="F49" s="159">
        <v>0</v>
      </c>
      <c r="G49" s="155">
        <f t="shared" si="0"/>
        <v>0</v>
      </c>
    </row>
    <row r="50" spans="1:7" s="25" customFormat="1" ht="24" customHeight="1" x14ac:dyDescent="0.2">
      <c r="A50" s="154">
        <v>48</v>
      </c>
      <c r="B50" s="154" t="s">
        <v>66</v>
      </c>
      <c r="C50" s="158" t="s">
        <v>94</v>
      </c>
      <c r="D50" s="154" t="s">
        <v>60</v>
      </c>
      <c r="E50" s="160">
        <v>8</v>
      </c>
      <c r="F50" s="159">
        <v>0</v>
      </c>
      <c r="G50" s="155">
        <f t="shared" si="0"/>
        <v>0</v>
      </c>
    </row>
    <row r="51" spans="1:7" s="25" customFormat="1" ht="24" customHeight="1" x14ac:dyDescent="0.2">
      <c r="A51" s="154">
        <v>49</v>
      </c>
      <c r="B51" s="154">
        <v>60100085</v>
      </c>
      <c r="C51" s="158" t="s">
        <v>110</v>
      </c>
      <c r="D51" s="154" t="s">
        <v>62</v>
      </c>
      <c r="E51" s="160">
        <v>29</v>
      </c>
      <c r="F51" s="159">
        <v>0</v>
      </c>
      <c r="G51" s="155">
        <f t="shared" si="0"/>
        <v>0</v>
      </c>
    </row>
    <row r="52" spans="1:7" s="25" customFormat="1" ht="24" customHeight="1" x14ac:dyDescent="0.2">
      <c r="A52" s="154">
        <v>50</v>
      </c>
      <c r="B52" s="154" t="s">
        <v>66</v>
      </c>
      <c r="C52" s="158" t="s">
        <v>111</v>
      </c>
      <c r="D52" s="154" t="s">
        <v>65</v>
      </c>
      <c r="E52" s="160">
        <v>64</v>
      </c>
      <c r="F52" s="159">
        <v>0</v>
      </c>
      <c r="G52" s="155">
        <f t="shared" si="0"/>
        <v>0</v>
      </c>
    </row>
    <row r="53" spans="1:7" s="25" customFormat="1" ht="24" customHeight="1" x14ac:dyDescent="0.2">
      <c r="A53" s="154">
        <v>51</v>
      </c>
      <c r="B53" s="154" t="s">
        <v>66</v>
      </c>
      <c r="C53" s="158" t="s">
        <v>95</v>
      </c>
      <c r="D53" s="154" t="s">
        <v>61</v>
      </c>
      <c r="E53" s="160">
        <v>4</v>
      </c>
      <c r="F53" s="159">
        <v>0</v>
      </c>
      <c r="G53" s="155">
        <f t="shared" si="0"/>
        <v>0</v>
      </c>
    </row>
    <row r="54" spans="1:7" s="25" customFormat="1" ht="24" customHeight="1" x14ac:dyDescent="0.2">
      <c r="A54" s="154">
        <v>52</v>
      </c>
      <c r="B54" s="154" t="s">
        <v>66</v>
      </c>
      <c r="C54" s="158" t="s">
        <v>96</v>
      </c>
      <c r="D54" s="154" t="s">
        <v>61</v>
      </c>
      <c r="E54" s="160">
        <v>0</v>
      </c>
      <c r="F54" s="159">
        <v>0</v>
      </c>
      <c r="G54" s="155">
        <f t="shared" si="0"/>
        <v>0</v>
      </c>
    </row>
    <row r="55" spans="1:7" s="25" customFormat="1" ht="24" customHeight="1" x14ac:dyDescent="0.2">
      <c r="A55" s="154">
        <v>53</v>
      </c>
      <c r="B55" s="154" t="s">
        <v>66</v>
      </c>
      <c r="C55" s="158" t="s">
        <v>137</v>
      </c>
      <c r="D55" s="154" t="s">
        <v>65</v>
      </c>
      <c r="E55" s="160">
        <v>0</v>
      </c>
      <c r="F55" s="159">
        <v>0</v>
      </c>
      <c r="G55" s="155">
        <f t="shared" si="0"/>
        <v>0</v>
      </c>
    </row>
    <row r="56" spans="1:7" s="25" customFormat="1" ht="24" customHeight="1" x14ac:dyDescent="0.2">
      <c r="A56" s="154">
        <v>54</v>
      </c>
      <c r="B56" s="154" t="s">
        <v>66</v>
      </c>
      <c r="C56" s="158" t="s">
        <v>138</v>
      </c>
      <c r="D56" s="154" t="s">
        <v>139</v>
      </c>
      <c r="E56" s="160">
        <v>1</v>
      </c>
      <c r="F56" s="159">
        <v>0</v>
      </c>
      <c r="G56" s="155">
        <f t="shared" si="0"/>
        <v>0</v>
      </c>
    </row>
    <row r="57" spans="1:7" s="25" customFormat="1" ht="24" customHeight="1" thickBot="1" x14ac:dyDescent="0.35">
      <c r="A57" s="132">
        <v>55</v>
      </c>
      <c r="B57" s="252" t="s">
        <v>140</v>
      </c>
      <c r="C57" s="252"/>
      <c r="D57" s="252"/>
      <c r="E57" s="252"/>
      <c r="F57" s="252"/>
      <c r="G57" s="133">
        <f>SUM(G3:G56)</f>
        <v>0</v>
      </c>
    </row>
    <row r="58" spans="1:7" s="25" customFormat="1" ht="24" customHeight="1" x14ac:dyDescent="0.3">
      <c r="A58" s="41"/>
      <c r="B58" s="41"/>
      <c r="C58" s="42"/>
      <c r="D58" s="41"/>
      <c r="E58" s="41"/>
      <c r="F58" s="41"/>
      <c r="G58" s="41"/>
    </row>
    <row r="59" spans="1:7" s="25" customFormat="1" ht="24" customHeight="1" x14ac:dyDescent="0.3">
      <c r="A59" s="41"/>
      <c r="B59" s="41"/>
      <c r="C59" s="42"/>
      <c r="D59" s="41"/>
      <c r="E59" s="41"/>
      <c r="F59" s="41"/>
      <c r="G59" s="41"/>
    </row>
    <row r="60" spans="1:7" s="25" customFormat="1" ht="24" customHeight="1" x14ac:dyDescent="0.3">
      <c r="A60" s="26"/>
      <c r="B60" s="26"/>
      <c r="C60" s="27"/>
      <c r="D60" s="26"/>
      <c r="E60" s="26"/>
      <c r="F60" s="26"/>
      <c r="G60" s="26"/>
    </row>
    <row r="61" spans="1:7" s="25" customFormat="1" ht="24" customHeight="1" x14ac:dyDescent="0.3">
      <c r="A61" s="26"/>
      <c r="B61" s="26"/>
      <c r="C61" s="27"/>
      <c r="D61" s="26"/>
      <c r="E61" s="26"/>
      <c r="F61" s="26"/>
      <c r="G61" s="26"/>
    </row>
    <row r="62" spans="1:7" s="25" customFormat="1" ht="24" customHeight="1" x14ac:dyDescent="0.3">
      <c r="A62" s="26"/>
      <c r="B62" s="26"/>
      <c r="C62" s="27"/>
      <c r="D62" s="26"/>
      <c r="E62" s="26"/>
      <c r="F62" s="26"/>
      <c r="G62" s="26"/>
    </row>
    <row r="63" spans="1:7" s="25" customFormat="1" ht="24" customHeight="1" x14ac:dyDescent="0.3">
      <c r="A63" s="26"/>
      <c r="B63" s="26"/>
      <c r="C63" s="27"/>
      <c r="D63" s="26"/>
      <c r="E63" s="26"/>
      <c r="F63" s="26"/>
      <c r="G63" s="26"/>
    </row>
    <row r="64" spans="1:7" s="25" customFormat="1" ht="24" customHeight="1" x14ac:dyDescent="0.3">
      <c r="A64" s="26"/>
      <c r="B64" s="26"/>
      <c r="C64" s="27"/>
      <c r="D64" s="26"/>
      <c r="E64" s="26"/>
      <c r="F64" s="26"/>
      <c r="G64" s="26"/>
    </row>
    <row r="65" spans="1:7" s="25" customFormat="1" ht="24" customHeight="1" x14ac:dyDescent="0.3">
      <c r="A65" s="26"/>
      <c r="B65" s="26"/>
      <c r="C65" s="27"/>
      <c r="D65" s="26"/>
      <c r="E65" s="26"/>
      <c r="F65" s="26"/>
      <c r="G65" s="26"/>
    </row>
    <row r="66" spans="1:7" ht="24" customHeight="1" x14ac:dyDescent="0.3"/>
  </sheetData>
  <sheetProtection algorithmName="SHA-512" hashValue="onxjGPOYfQq5qWz+KTHGWylNwK3I4r06siNbiTQ+/xBP77ESPa2obElj8GqMq60bX/9N1Q6YDsGVi4ZIYkBA7w==" saltValue="EFxNiYvSX0dNgnxSH6PfjA==" spinCount="100000" sheet="1" selectLockedCells="1"/>
  <mergeCells count="2">
    <mergeCell ref="A1:G1"/>
    <mergeCell ref="B57:F57"/>
  </mergeCells>
  <pageMargins left="0.7" right="0.7" top="0.75" bottom="0.75" header="0.3" footer="0.3"/>
  <pageSetup scale="60" fitToWidth="0" fitToHeight="0" orientation="portrait" r:id="rId1"/>
  <rowBreaks count="1" manualBreakCount="1">
    <brk id="4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Master Bid Tab</vt:lpstr>
      <vt:lpstr>Award Criteria Figure</vt:lpstr>
      <vt:lpstr>22961 E. 79TH STREET</vt:lpstr>
      <vt:lpstr>22962 E. 95TH STREET</vt:lpstr>
      <vt:lpstr>22963 E. 73RD STREET</vt:lpstr>
      <vt:lpstr>22964 E. 108TH STREET</vt:lpstr>
      <vt:lpstr>'22961 E. 79TH STREET'!Print_Area</vt:lpstr>
      <vt:lpstr>'22962 E. 95TH STREET'!Print_Area</vt:lpstr>
      <vt:lpstr>'22963 E. 73RD STREET'!Print_Area</vt:lpstr>
      <vt:lpstr>'22964 E. 108TH STREET'!Print_Area</vt:lpstr>
      <vt:lpstr>'Award Criteria Figure'!Print_Area</vt:lpstr>
      <vt:lpstr>'Master Bid Tab'!Print_Area</vt:lpstr>
      <vt:lpstr>'22961 E. 79TH STREET'!Print_Titles</vt:lpstr>
      <vt:lpstr>'22962 E. 95TH STREET'!Print_Titles</vt:lpstr>
      <vt:lpstr>'22963 E. 73RD STREET'!Print_Titles</vt:lpstr>
      <vt:lpstr>'22964 E. 108TH STREET'!Print_Titles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Montenegro, Patricia</dc:creator>
  <cp:lastModifiedBy>Patricia Montenegro</cp:lastModifiedBy>
  <cp:lastPrinted>2025-03-26T17:27:08Z</cp:lastPrinted>
  <dcterms:created xsi:type="dcterms:W3CDTF">2018-01-03T19:56:21Z</dcterms:created>
  <dcterms:modified xsi:type="dcterms:W3CDTF">2026-08-03T22:09:48Z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c48e8c-fe93-4970-9765-7c7bc62c70a7_Enabled">
    <vt:lpwstr>true</vt:lpwstr>
  </property>
  <property fmtid="{D5CDD505-2E9C-101B-9397-08002B2CF9AE}" pid="3" name="MSIP_Label_31c48e8c-fe93-4970-9765-7c7bc62c70a7_SetDate">
    <vt:lpwstr>2026-06-09T18:33:27Z</vt:lpwstr>
  </property>
  <property fmtid="{D5CDD505-2E9C-101B-9397-08002B2CF9AE}" pid="4" name="MSIP_Label_31c48e8c-fe93-4970-9765-7c7bc62c70a7_Method">
    <vt:lpwstr>Standard</vt:lpwstr>
  </property>
  <property fmtid="{D5CDD505-2E9C-101B-9397-08002B2CF9AE}" pid="5" name="MSIP_Label_31c48e8c-fe93-4970-9765-7c7bc62c70a7_Name">
    <vt:lpwstr>Restricted Information</vt:lpwstr>
  </property>
  <property fmtid="{D5CDD505-2E9C-101B-9397-08002B2CF9AE}" pid="6" name="MSIP_Label_31c48e8c-fe93-4970-9765-7c7bc62c70a7_SiteId">
    <vt:lpwstr>9dc52787-5b1b-4754-92c8-64baeec1280a</vt:lpwstr>
  </property>
  <property fmtid="{D5CDD505-2E9C-101B-9397-08002B2CF9AE}" pid="7" name="MSIP_Label_31c48e8c-fe93-4970-9765-7c7bc62c70a7_ActionId">
    <vt:lpwstr>6b866c42-9760-4a13-962b-72bdeaab5a95</vt:lpwstr>
  </property>
  <property fmtid="{D5CDD505-2E9C-101B-9397-08002B2CF9AE}" pid="8" name="MSIP_Label_31c48e8c-fe93-4970-9765-7c7bc62c70a7_ContentBits">
    <vt:lpwstr>0</vt:lpwstr>
  </property>
  <property fmtid="{D5CDD505-2E9C-101B-9397-08002B2CF9AE}" pid="9" name="MSIP_Label_31c48e8c-fe93-4970-9765-7c7bc62c70a7_Tag">
    <vt:lpwstr>10, 3, 0, 1</vt:lpwstr>
  </property>
</Properties>
</file>